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828"/>
  </bookViews>
  <sheets>
    <sheet name="Cover" sheetId="5" r:id="rId1"/>
    <sheet name="Log" sheetId="7" r:id="rId2"/>
    <sheet name="Graphs" sheetId="8" r:id="rId3"/>
  </sheets>
  <calcPr calcId="125725"/>
</workbook>
</file>

<file path=xl/calcChain.xml><?xml version="1.0" encoding="utf-8"?>
<calcChain xmlns="http://schemas.openxmlformats.org/spreadsheetml/2006/main">
  <c r="T115" i="7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B1" i="8"/>
  <c r="B1" i="7"/>
  <c r="ET105" i="8"/>
  <c r="ET104"/>
  <c r="ET103"/>
  <c r="ET102"/>
  <c r="ET101"/>
  <c r="ET100"/>
  <c r="ET99"/>
  <c r="ET98"/>
  <c r="ET97"/>
  <c r="ET96"/>
  <c r="ET95"/>
  <c r="ET94"/>
  <c r="ET93"/>
  <c r="ET92"/>
  <c r="ET91"/>
  <c r="ET90"/>
  <c r="ET89"/>
  <c r="ET88"/>
  <c r="ET87"/>
  <c r="ET86"/>
  <c r="ET85"/>
  <c r="ET84"/>
  <c r="ET83"/>
  <c r="ET82"/>
  <c r="ET81"/>
  <c r="ET80"/>
  <c r="ET79"/>
  <c r="ET78"/>
  <c r="ET77"/>
  <c r="ET76"/>
  <c r="ET75"/>
  <c r="ET74"/>
  <c r="ET73"/>
  <c r="ET72"/>
  <c r="ET71"/>
  <c r="ET70"/>
  <c r="ET69"/>
  <c r="ET68"/>
  <c r="ET67"/>
  <c r="ET66"/>
  <c r="ET65"/>
  <c r="ET64"/>
  <c r="ET63"/>
  <c r="ET62"/>
  <c r="ET61"/>
  <c r="ET60"/>
  <c r="ET59"/>
  <c r="ET58"/>
  <c r="ET57"/>
  <c r="ET56"/>
  <c r="ET55"/>
  <c r="ET54"/>
  <c r="ET53"/>
  <c r="ET52"/>
  <c r="ET51"/>
  <c r="ET50"/>
  <c r="ET49"/>
  <c r="ET48"/>
  <c r="ET47"/>
  <c r="ET46"/>
  <c r="ET45"/>
  <c r="ET44"/>
  <c r="ET43"/>
  <c r="ET42"/>
  <c r="ET41"/>
  <c r="ET40"/>
  <c r="ET39"/>
  <c r="ET38"/>
  <c r="ET37"/>
  <c r="ET36"/>
  <c r="ET35"/>
  <c r="ET34"/>
  <c r="ET33"/>
  <c r="ET32"/>
  <c r="ET31"/>
  <c r="ET30"/>
  <c r="ET29"/>
  <c r="ET28"/>
  <c r="ET27"/>
  <c r="ET26"/>
  <c r="ET25"/>
  <c r="ET24"/>
  <c r="ET23"/>
  <c r="ET22"/>
  <c r="ET21"/>
  <c r="ET20"/>
  <c r="ET19"/>
  <c r="ET18"/>
  <c r="EK23"/>
  <c r="EL23"/>
  <c r="EM23"/>
  <c r="EN23"/>
  <c r="EO23"/>
  <c r="EP23"/>
  <c r="EQ23"/>
  <c r="DH8"/>
  <c r="DL8" s="1"/>
  <c r="EB8" s="1"/>
  <c r="ES8" s="1"/>
  <c r="DH9"/>
  <c r="DL9" s="1"/>
  <c r="EB9" s="1"/>
  <c r="ES9" s="1"/>
  <c r="DH101"/>
  <c r="DL101" s="1"/>
  <c r="EB101" s="1"/>
  <c r="ES101" s="1"/>
  <c r="DH7"/>
  <c r="EK8"/>
  <c r="EL8"/>
  <c r="EM8"/>
  <c r="EN8"/>
  <c r="EO8"/>
  <c r="EP8"/>
  <c r="EQ8"/>
  <c r="EK9"/>
  <c r="EL9"/>
  <c r="EM9"/>
  <c r="EN9"/>
  <c r="EO9"/>
  <c r="EP9"/>
  <c r="EQ9"/>
  <c r="EK10"/>
  <c r="EL10"/>
  <c r="EM10"/>
  <c r="EN10"/>
  <c r="EO10"/>
  <c r="EP10"/>
  <c r="EQ10"/>
  <c r="EK11"/>
  <c r="EL11"/>
  <c r="EM11"/>
  <c r="EN11"/>
  <c r="EO11"/>
  <c r="EP11"/>
  <c r="EQ11"/>
  <c r="EK12"/>
  <c r="EL12"/>
  <c r="EM12"/>
  <c r="EN12"/>
  <c r="EO12"/>
  <c r="EP12"/>
  <c r="EQ12"/>
  <c r="EK13"/>
  <c r="EL13"/>
  <c r="EM13"/>
  <c r="EN13"/>
  <c r="EO13"/>
  <c r="EP13"/>
  <c r="EQ13"/>
  <c r="EK14"/>
  <c r="EL14"/>
  <c r="EM14"/>
  <c r="EN14"/>
  <c r="EO14"/>
  <c r="EP14"/>
  <c r="EQ14"/>
  <c r="EK15"/>
  <c r="EL15"/>
  <c r="EM15"/>
  <c r="EN15"/>
  <c r="EO15"/>
  <c r="EP15"/>
  <c r="EQ15"/>
  <c r="EK16"/>
  <c r="EL16"/>
  <c r="EM16"/>
  <c r="EN16"/>
  <c r="EO16"/>
  <c r="EP16"/>
  <c r="EQ16"/>
  <c r="EK17"/>
  <c r="EL17"/>
  <c r="EM17"/>
  <c r="EN17"/>
  <c r="EO17"/>
  <c r="EP17"/>
  <c r="EQ17"/>
  <c r="EK18"/>
  <c r="EL18"/>
  <c r="EM18"/>
  <c r="EN18"/>
  <c r="EO18"/>
  <c r="EP18"/>
  <c r="EQ18"/>
  <c r="EK19"/>
  <c r="EL19"/>
  <c r="EM19"/>
  <c r="EN19"/>
  <c r="EO19"/>
  <c r="EP19"/>
  <c r="EQ19"/>
  <c r="EK20"/>
  <c r="EL20"/>
  <c r="EM20"/>
  <c r="EN20"/>
  <c r="EO20"/>
  <c r="EP20"/>
  <c r="EQ20"/>
  <c r="EK21"/>
  <c r="EL21"/>
  <c r="EM21"/>
  <c r="EN21"/>
  <c r="EO21"/>
  <c r="EP21"/>
  <c r="EQ21"/>
  <c r="EK22"/>
  <c r="EL22"/>
  <c r="EM22"/>
  <c r="EN22"/>
  <c r="EO22"/>
  <c r="EP22"/>
  <c r="EQ22"/>
  <c r="EK24"/>
  <c r="EL24"/>
  <c r="EM24"/>
  <c r="EN24"/>
  <c r="EO24"/>
  <c r="EP24"/>
  <c r="EQ24"/>
  <c r="EK25"/>
  <c r="EL25"/>
  <c r="EM25"/>
  <c r="EN25"/>
  <c r="EO25"/>
  <c r="EP25"/>
  <c r="EQ25"/>
  <c r="EK26"/>
  <c r="EL26"/>
  <c r="EM26"/>
  <c r="EN26"/>
  <c r="EO26"/>
  <c r="EP26"/>
  <c r="EQ26"/>
  <c r="EK27"/>
  <c r="EL27"/>
  <c r="EM27"/>
  <c r="EN27"/>
  <c r="EO27"/>
  <c r="EP27"/>
  <c r="EQ27"/>
  <c r="EK28"/>
  <c r="EL28"/>
  <c r="EM28"/>
  <c r="EN28"/>
  <c r="EO28"/>
  <c r="EP28"/>
  <c r="EQ28"/>
  <c r="EK29"/>
  <c r="EL29"/>
  <c r="EM29"/>
  <c r="EN29"/>
  <c r="EO29"/>
  <c r="EP29"/>
  <c r="EQ29"/>
  <c r="EK30"/>
  <c r="EL30"/>
  <c r="EM30"/>
  <c r="EN30"/>
  <c r="EO30"/>
  <c r="EP30"/>
  <c r="EQ30"/>
  <c r="EK31"/>
  <c r="EL31"/>
  <c r="EM31"/>
  <c r="EN31"/>
  <c r="EO31"/>
  <c r="EP31"/>
  <c r="EQ31"/>
  <c r="EK32"/>
  <c r="EL32"/>
  <c r="EM32"/>
  <c r="EN32"/>
  <c r="EO32"/>
  <c r="EP32"/>
  <c r="EQ32"/>
  <c r="EK33"/>
  <c r="EL33"/>
  <c r="EM33"/>
  <c r="EN33"/>
  <c r="EO33"/>
  <c r="EP33"/>
  <c r="EQ33"/>
  <c r="EK34"/>
  <c r="EL34"/>
  <c r="EM34"/>
  <c r="EN34"/>
  <c r="EO34"/>
  <c r="EP34"/>
  <c r="EQ34"/>
  <c r="EK35"/>
  <c r="EL35"/>
  <c r="EM35"/>
  <c r="EN35"/>
  <c r="EO35"/>
  <c r="EP35"/>
  <c r="EQ35"/>
  <c r="EK36"/>
  <c r="EL36"/>
  <c r="EM36"/>
  <c r="EN36"/>
  <c r="EO36"/>
  <c r="EP36"/>
  <c r="EQ36"/>
  <c r="EK37"/>
  <c r="EL37"/>
  <c r="EM37"/>
  <c r="EN37"/>
  <c r="EO37"/>
  <c r="EP37"/>
  <c r="EQ37"/>
  <c r="EK38"/>
  <c r="EL38"/>
  <c r="EM38"/>
  <c r="EN38"/>
  <c r="EO38"/>
  <c r="EP38"/>
  <c r="EQ38"/>
  <c r="EK39"/>
  <c r="EL39"/>
  <c r="EM39"/>
  <c r="EN39"/>
  <c r="EO39"/>
  <c r="EP39"/>
  <c r="EQ39"/>
  <c r="EK40"/>
  <c r="EL40"/>
  <c r="EM40"/>
  <c r="EN40"/>
  <c r="EO40"/>
  <c r="EP40"/>
  <c r="EQ40"/>
  <c r="EK41"/>
  <c r="EL41"/>
  <c r="EM41"/>
  <c r="EN41"/>
  <c r="EO41"/>
  <c r="EP41"/>
  <c r="EQ41"/>
  <c r="EK42"/>
  <c r="EL42"/>
  <c r="EM42"/>
  <c r="EN42"/>
  <c r="EO42"/>
  <c r="EP42"/>
  <c r="EQ42"/>
  <c r="EK43"/>
  <c r="EL43"/>
  <c r="EM43"/>
  <c r="EN43"/>
  <c r="EO43"/>
  <c r="EP43"/>
  <c r="EQ43"/>
  <c r="EK44"/>
  <c r="EL44"/>
  <c r="EM44"/>
  <c r="EN44"/>
  <c r="EO44"/>
  <c r="EP44"/>
  <c r="EQ44"/>
  <c r="EK45"/>
  <c r="EL45"/>
  <c r="EM45"/>
  <c r="EN45"/>
  <c r="EO45"/>
  <c r="EP45"/>
  <c r="EQ45"/>
  <c r="EK46"/>
  <c r="EL46"/>
  <c r="EM46"/>
  <c r="EN46"/>
  <c r="EO46"/>
  <c r="EP46"/>
  <c r="EQ46"/>
  <c r="EK47"/>
  <c r="EL47"/>
  <c r="EM47"/>
  <c r="EN47"/>
  <c r="EO47"/>
  <c r="EP47"/>
  <c r="EQ47"/>
  <c r="EK48"/>
  <c r="EL48"/>
  <c r="EM48"/>
  <c r="EN48"/>
  <c r="EO48"/>
  <c r="EP48"/>
  <c r="EQ48"/>
  <c r="EK49"/>
  <c r="EL49"/>
  <c r="EM49"/>
  <c r="EN49"/>
  <c r="EO49"/>
  <c r="EP49"/>
  <c r="EQ49"/>
  <c r="EK50"/>
  <c r="EL50"/>
  <c r="EM50"/>
  <c r="EN50"/>
  <c r="EO50"/>
  <c r="EP50"/>
  <c r="EQ50"/>
  <c r="EK51"/>
  <c r="EL51"/>
  <c r="EM51"/>
  <c r="EN51"/>
  <c r="EO51"/>
  <c r="EP51"/>
  <c r="EQ51"/>
  <c r="EK52"/>
  <c r="EL52"/>
  <c r="EM52"/>
  <c r="EN52"/>
  <c r="EO52"/>
  <c r="EP52"/>
  <c r="EQ52"/>
  <c r="EK53"/>
  <c r="EL53"/>
  <c r="EM53"/>
  <c r="EN53"/>
  <c r="EO53"/>
  <c r="EP53"/>
  <c r="EQ53"/>
  <c r="EK54"/>
  <c r="EL54"/>
  <c r="EM54"/>
  <c r="EN54"/>
  <c r="EO54"/>
  <c r="EP54"/>
  <c r="EQ54"/>
  <c r="EK55"/>
  <c r="EL55"/>
  <c r="EM55"/>
  <c r="EN55"/>
  <c r="EO55"/>
  <c r="EP55"/>
  <c r="EQ55"/>
  <c r="EK56"/>
  <c r="EL56"/>
  <c r="EM56"/>
  <c r="EN56"/>
  <c r="EO56"/>
  <c r="EP56"/>
  <c r="EQ56"/>
  <c r="EK57"/>
  <c r="EL57"/>
  <c r="EM57"/>
  <c r="EN57"/>
  <c r="EO57"/>
  <c r="EP57"/>
  <c r="EQ57"/>
  <c r="EK58"/>
  <c r="EL58"/>
  <c r="EM58"/>
  <c r="EN58"/>
  <c r="EO58"/>
  <c r="EP58"/>
  <c r="EQ58"/>
  <c r="EK59"/>
  <c r="EL59"/>
  <c r="EM59"/>
  <c r="EN59"/>
  <c r="EO59"/>
  <c r="EP59"/>
  <c r="EQ59"/>
  <c r="EK60"/>
  <c r="EL60"/>
  <c r="EM60"/>
  <c r="EN60"/>
  <c r="EO60"/>
  <c r="EP60"/>
  <c r="EQ60"/>
  <c r="EK61"/>
  <c r="EL61"/>
  <c r="EM61"/>
  <c r="EN61"/>
  <c r="EO61"/>
  <c r="EP61"/>
  <c r="EQ61"/>
  <c r="EK62"/>
  <c r="EL62"/>
  <c r="EM62"/>
  <c r="EN62"/>
  <c r="EO62"/>
  <c r="EP62"/>
  <c r="EQ62"/>
  <c r="EK63"/>
  <c r="EL63"/>
  <c r="EM63"/>
  <c r="EN63"/>
  <c r="EO63"/>
  <c r="EP63"/>
  <c r="EQ63"/>
  <c r="EK64"/>
  <c r="EL64"/>
  <c r="EM64"/>
  <c r="EN64"/>
  <c r="EO64"/>
  <c r="EP64"/>
  <c r="EQ64"/>
  <c r="EK65"/>
  <c r="EL65"/>
  <c r="EM65"/>
  <c r="EN65"/>
  <c r="EO65"/>
  <c r="EP65"/>
  <c r="EQ65"/>
  <c r="EK66"/>
  <c r="EL66"/>
  <c r="EM66"/>
  <c r="EN66"/>
  <c r="EO66"/>
  <c r="EP66"/>
  <c r="EQ66"/>
  <c r="EK67"/>
  <c r="EL67"/>
  <c r="EM67"/>
  <c r="EN67"/>
  <c r="EO67"/>
  <c r="EP67"/>
  <c r="EQ67"/>
  <c r="EK68"/>
  <c r="EL68"/>
  <c r="EM68"/>
  <c r="EN68"/>
  <c r="EO68"/>
  <c r="EP68"/>
  <c r="EQ68"/>
  <c r="EK69"/>
  <c r="EL69"/>
  <c r="EM69"/>
  <c r="EN69"/>
  <c r="EO69"/>
  <c r="EP69"/>
  <c r="EQ69"/>
  <c r="EK70"/>
  <c r="EL70"/>
  <c r="EM70"/>
  <c r="EN70"/>
  <c r="EO70"/>
  <c r="EP70"/>
  <c r="EQ70"/>
  <c r="EK71"/>
  <c r="EL71"/>
  <c r="EM71"/>
  <c r="EN71"/>
  <c r="EO71"/>
  <c r="EP71"/>
  <c r="EQ71"/>
  <c r="EK72"/>
  <c r="EL72"/>
  <c r="EM72"/>
  <c r="EN72"/>
  <c r="EO72"/>
  <c r="EP72"/>
  <c r="EQ72"/>
  <c r="EK73"/>
  <c r="EL73"/>
  <c r="EM73"/>
  <c r="EN73"/>
  <c r="EO73"/>
  <c r="EP73"/>
  <c r="EQ73"/>
  <c r="EK74"/>
  <c r="EL74"/>
  <c r="EM74"/>
  <c r="EN74"/>
  <c r="EO74"/>
  <c r="EP74"/>
  <c r="EQ74"/>
  <c r="EK75"/>
  <c r="EL75"/>
  <c r="EM75"/>
  <c r="EN75"/>
  <c r="EO75"/>
  <c r="EP75"/>
  <c r="EQ75"/>
  <c r="EK76"/>
  <c r="EL76"/>
  <c r="EM76"/>
  <c r="EN76"/>
  <c r="EO76"/>
  <c r="EP76"/>
  <c r="EQ76"/>
  <c r="EK77"/>
  <c r="EL77"/>
  <c r="EM77"/>
  <c r="EN77"/>
  <c r="EO77"/>
  <c r="EP77"/>
  <c r="EQ77"/>
  <c r="EK78"/>
  <c r="EL78"/>
  <c r="EM78"/>
  <c r="EN78"/>
  <c r="EO78"/>
  <c r="EP78"/>
  <c r="EQ78"/>
  <c r="EK79"/>
  <c r="EL79"/>
  <c r="EM79"/>
  <c r="EN79"/>
  <c r="EO79"/>
  <c r="EP79"/>
  <c r="EQ79"/>
  <c r="EK80"/>
  <c r="EL80"/>
  <c r="EM80"/>
  <c r="EN80"/>
  <c r="EO80"/>
  <c r="EP80"/>
  <c r="EQ80"/>
  <c r="EK81"/>
  <c r="EL81"/>
  <c r="EM81"/>
  <c r="EN81"/>
  <c r="EO81"/>
  <c r="EP81"/>
  <c r="EQ81"/>
  <c r="EK82"/>
  <c r="EL82"/>
  <c r="EM82"/>
  <c r="EN82"/>
  <c r="EO82"/>
  <c r="EP82"/>
  <c r="EQ82"/>
  <c r="EK83"/>
  <c r="EL83"/>
  <c r="EM83"/>
  <c r="EN83"/>
  <c r="EO83"/>
  <c r="EP83"/>
  <c r="EQ83"/>
  <c r="EK84"/>
  <c r="EL84"/>
  <c r="EM84"/>
  <c r="EN84"/>
  <c r="EO84"/>
  <c r="EP84"/>
  <c r="EQ84"/>
  <c r="EK85"/>
  <c r="EL85"/>
  <c r="EM85"/>
  <c r="EN85"/>
  <c r="EO85"/>
  <c r="EP85"/>
  <c r="EQ85"/>
  <c r="EK86"/>
  <c r="EL86"/>
  <c r="EM86"/>
  <c r="EN86"/>
  <c r="EO86"/>
  <c r="EP86"/>
  <c r="EQ86"/>
  <c r="EK87"/>
  <c r="EL87"/>
  <c r="EM87"/>
  <c r="EN87"/>
  <c r="EO87"/>
  <c r="EP87"/>
  <c r="EQ87"/>
  <c r="EK88"/>
  <c r="EL88"/>
  <c r="EM88"/>
  <c r="EN88"/>
  <c r="EO88"/>
  <c r="EP88"/>
  <c r="EQ88"/>
  <c r="EK89"/>
  <c r="EL89"/>
  <c r="EM89"/>
  <c r="EN89"/>
  <c r="EO89"/>
  <c r="EP89"/>
  <c r="EQ89"/>
  <c r="EK90"/>
  <c r="EL90"/>
  <c r="EM90"/>
  <c r="EN90"/>
  <c r="EO90"/>
  <c r="EP90"/>
  <c r="EQ90"/>
  <c r="EK91"/>
  <c r="EL91"/>
  <c r="EM91"/>
  <c r="EN91"/>
  <c r="EO91"/>
  <c r="EP91"/>
  <c r="EQ91"/>
  <c r="EK92"/>
  <c r="EL92"/>
  <c r="EM92"/>
  <c r="EN92"/>
  <c r="EO92"/>
  <c r="EP92"/>
  <c r="EQ92"/>
  <c r="EK93"/>
  <c r="EL93"/>
  <c r="EM93"/>
  <c r="EN93"/>
  <c r="EO93"/>
  <c r="EP93"/>
  <c r="EQ93"/>
  <c r="EK94"/>
  <c r="EL94"/>
  <c r="EM94"/>
  <c r="EN94"/>
  <c r="EO94"/>
  <c r="EP94"/>
  <c r="EQ94"/>
  <c r="EK95"/>
  <c r="EL95"/>
  <c r="EM95"/>
  <c r="EN95"/>
  <c r="EO95"/>
  <c r="EP95"/>
  <c r="EQ95"/>
  <c r="EK96"/>
  <c r="EL96"/>
  <c r="EM96"/>
  <c r="EN96"/>
  <c r="EO96"/>
  <c r="EP96"/>
  <c r="EQ96"/>
  <c r="EK97"/>
  <c r="EL97"/>
  <c r="EM97"/>
  <c r="EN97"/>
  <c r="EO97"/>
  <c r="EP97"/>
  <c r="EQ97"/>
  <c r="EK98"/>
  <c r="EL98"/>
  <c r="EM98"/>
  <c r="EN98"/>
  <c r="EO98"/>
  <c r="EP98"/>
  <c r="EQ98"/>
  <c r="EK99"/>
  <c r="EL99"/>
  <c r="EM99"/>
  <c r="EN99"/>
  <c r="EO99"/>
  <c r="EP99"/>
  <c r="EQ99"/>
  <c r="EK100"/>
  <c r="EL100"/>
  <c r="EM100"/>
  <c r="EN100"/>
  <c r="EO100"/>
  <c r="EP100"/>
  <c r="EQ100"/>
  <c r="EK101"/>
  <c r="EL101"/>
  <c r="EM101"/>
  <c r="EN101"/>
  <c r="EO101"/>
  <c r="EP101"/>
  <c r="EQ101"/>
  <c r="EK102"/>
  <c r="EL102"/>
  <c r="EM102"/>
  <c r="EN102"/>
  <c r="EO102"/>
  <c r="EP102"/>
  <c r="EQ102"/>
  <c r="EK103"/>
  <c r="EL103"/>
  <c r="EM103"/>
  <c r="EN103"/>
  <c r="EO103"/>
  <c r="EP103"/>
  <c r="EQ103"/>
  <c r="EK104"/>
  <c r="EL104"/>
  <c r="EM104"/>
  <c r="EN104"/>
  <c r="EO104"/>
  <c r="EP104"/>
  <c r="EQ104"/>
  <c r="EK105"/>
  <c r="EL105"/>
  <c r="EM105"/>
  <c r="EN105"/>
  <c r="EO105"/>
  <c r="EP105"/>
  <c r="EQ105"/>
  <c r="EK106"/>
  <c r="EL106"/>
  <c r="EM106"/>
  <c r="EN106"/>
  <c r="EO106"/>
  <c r="EP106"/>
  <c r="EQ106"/>
  <c r="EQ7"/>
  <c r="EP7"/>
  <c r="EO7"/>
  <c r="EN7"/>
  <c r="EL7"/>
  <c r="EM7"/>
  <c r="EK7"/>
  <c r="EL6"/>
  <c r="EM6"/>
  <c r="EN6"/>
  <c r="EO6"/>
  <c r="EP6"/>
  <c r="EQ6"/>
  <c r="EK6"/>
  <c r="DO6"/>
  <c r="DP6"/>
  <c r="DQ6"/>
  <c r="DR6"/>
  <c r="DS6"/>
  <c r="DN6"/>
  <c r="DL7"/>
  <c r="EB7" s="1"/>
  <c r="ES7" s="1"/>
  <c r="DG8"/>
  <c r="DG9" s="1"/>
  <c r="DG10" s="1"/>
  <c r="DG11" s="1"/>
  <c r="DG12" s="1"/>
  <c r="DG13" s="1"/>
  <c r="DG14" s="1"/>
  <c r="DG15" s="1"/>
  <c r="DG16" s="1"/>
  <c r="DG17" s="1"/>
  <c r="DG18" s="1"/>
  <c r="DG19" s="1"/>
  <c r="DG20" s="1"/>
  <c r="DG21" s="1"/>
  <c r="DG22" s="1"/>
  <c r="J18" i="7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7"/>
  <c r="AZ6"/>
  <c r="N5" i="8" s="1"/>
  <c r="H12" i="7"/>
  <c r="AG13" s="1"/>
  <c r="AG12"/>
  <c r="AG11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7"/>
  <c r="AT28"/>
  <c r="AT30"/>
  <c r="AT32"/>
  <c r="AT34"/>
  <c r="AT36"/>
  <c r="AT38"/>
  <c r="AT40"/>
  <c r="AT42"/>
  <c r="AT44"/>
  <c r="AT46"/>
  <c r="AT48"/>
  <c r="AT50"/>
  <c r="AT54"/>
  <c r="AT56"/>
  <c r="AT58"/>
  <c r="AT60"/>
  <c r="AT62"/>
  <c r="AT64"/>
  <c r="AT66"/>
  <c r="AH27"/>
  <c r="AI27"/>
  <c r="AP27"/>
  <c r="ET17" i="8" s="1"/>
  <c r="AT27" i="7"/>
  <c r="AU27"/>
  <c r="AH28"/>
  <c r="O28" s="1"/>
  <c r="AI28"/>
  <c r="R28" s="1"/>
  <c r="AM28"/>
  <c r="AP28"/>
  <c r="AU28"/>
  <c r="AH29"/>
  <c r="O29" s="1"/>
  <c r="AI29"/>
  <c r="R29" s="1"/>
  <c r="AP29"/>
  <c r="AT29"/>
  <c r="AU29"/>
  <c r="AH30"/>
  <c r="O30" s="1"/>
  <c r="AI30"/>
  <c r="R30" s="1"/>
  <c r="AM30"/>
  <c r="AP30"/>
  <c r="AU30"/>
  <c r="AH31"/>
  <c r="O31" s="1"/>
  <c r="AI31"/>
  <c r="R31" s="1"/>
  <c r="AP31"/>
  <c r="AT31"/>
  <c r="AU31"/>
  <c r="AH32"/>
  <c r="O32" s="1"/>
  <c r="AI32"/>
  <c r="R32" s="1"/>
  <c r="AM32"/>
  <c r="AP32"/>
  <c r="AU32"/>
  <c r="AH33"/>
  <c r="AI33"/>
  <c r="R33" s="1"/>
  <c r="AP33"/>
  <c r="AT33"/>
  <c r="AU33"/>
  <c r="AH34"/>
  <c r="O34" s="1"/>
  <c r="AI34"/>
  <c r="R34" s="1"/>
  <c r="AM34"/>
  <c r="AP34"/>
  <c r="AU34"/>
  <c r="AH35"/>
  <c r="O35" s="1"/>
  <c r="AI35"/>
  <c r="R35" s="1"/>
  <c r="AP35"/>
  <c r="AT35"/>
  <c r="AU35"/>
  <c r="AH36"/>
  <c r="O36" s="1"/>
  <c r="AI36"/>
  <c r="R36" s="1"/>
  <c r="AM36"/>
  <c r="AP36"/>
  <c r="AU36"/>
  <c r="AH37"/>
  <c r="O37" s="1"/>
  <c r="AI37"/>
  <c r="R37" s="1"/>
  <c r="AP37"/>
  <c r="AT37"/>
  <c r="AU37"/>
  <c r="AH38"/>
  <c r="O38" s="1"/>
  <c r="AI38"/>
  <c r="R38" s="1"/>
  <c r="AM38"/>
  <c r="AP38"/>
  <c r="AU38"/>
  <c r="AH39"/>
  <c r="O39" s="1"/>
  <c r="AI39"/>
  <c r="R39" s="1"/>
  <c r="AP39"/>
  <c r="AT39"/>
  <c r="AU39"/>
  <c r="AH40"/>
  <c r="O40" s="1"/>
  <c r="AI40"/>
  <c r="R40" s="1"/>
  <c r="AM40"/>
  <c r="AP40"/>
  <c r="AU40"/>
  <c r="AH41"/>
  <c r="O41" s="1"/>
  <c r="AI41"/>
  <c r="R41" s="1"/>
  <c r="AP41"/>
  <c r="AT41"/>
  <c r="AU41"/>
  <c r="AH42"/>
  <c r="O42" s="1"/>
  <c r="AI42"/>
  <c r="R42" s="1"/>
  <c r="AM42"/>
  <c r="AP42"/>
  <c r="AU42"/>
  <c r="AH43"/>
  <c r="O43" s="1"/>
  <c r="AI43"/>
  <c r="R43" s="1"/>
  <c r="AP43"/>
  <c r="AT43"/>
  <c r="AU43"/>
  <c r="AH44"/>
  <c r="O44" s="1"/>
  <c r="AI44"/>
  <c r="R44" s="1"/>
  <c r="AM44"/>
  <c r="AP44"/>
  <c r="AU44"/>
  <c r="AH45"/>
  <c r="O45" s="1"/>
  <c r="AI45"/>
  <c r="R45" s="1"/>
  <c r="AP45"/>
  <c r="AT45"/>
  <c r="AU45"/>
  <c r="AH46"/>
  <c r="O46" s="1"/>
  <c r="AI46"/>
  <c r="R46" s="1"/>
  <c r="AM46"/>
  <c r="AP46"/>
  <c r="AU46"/>
  <c r="AH47"/>
  <c r="O47" s="1"/>
  <c r="AI47"/>
  <c r="R47" s="1"/>
  <c r="AP47"/>
  <c r="AT47"/>
  <c r="AU47"/>
  <c r="AH48"/>
  <c r="O48" s="1"/>
  <c r="AI48"/>
  <c r="R48" s="1"/>
  <c r="AM48"/>
  <c r="AP48"/>
  <c r="AU48"/>
  <c r="AH49"/>
  <c r="O49" s="1"/>
  <c r="AI49"/>
  <c r="R49" s="1"/>
  <c r="AP49"/>
  <c r="AT49"/>
  <c r="AU49"/>
  <c r="AH50"/>
  <c r="O50" s="1"/>
  <c r="AI50"/>
  <c r="R50" s="1"/>
  <c r="AM50"/>
  <c r="AP50"/>
  <c r="AU50"/>
  <c r="AH51"/>
  <c r="O51" s="1"/>
  <c r="AI51"/>
  <c r="R51" s="1"/>
  <c r="AP51"/>
  <c r="AT51"/>
  <c r="AU51"/>
  <c r="AH52"/>
  <c r="O52" s="1"/>
  <c r="AI52"/>
  <c r="AM52"/>
  <c r="AP52"/>
  <c r="AT52"/>
  <c r="AH53"/>
  <c r="O53" s="1"/>
  <c r="AI53"/>
  <c r="R53" s="1"/>
  <c r="AP53"/>
  <c r="AT53"/>
  <c r="AU53"/>
  <c r="AH54"/>
  <c r="O54" s="1"/>
  <c r="AI54"/>
  <c r="R54" s="1"/>
  <c r="AP54"/>
  <c r="AU54"/>
  <c r="AH55"/>
  <c r="O55" s="1"/>
  <c r="AI55"/>
  <c r="R55" s="1"/>
  <c r="AM55"/>
  <c r="AP55"/>
  <c r="AT55"/>
  <c r="AU55"/>
  <c r="AH56"/>
  <c r="O56" s="1"/>
  <c r="AI56"/>
  <c r="R56" s="1"/>
  <c r="AP56"/>
  <c r="AU56"/>
  <c r="AH57"/>
  <c r="O57" s="1"/>
  <c r="AI57"/>
  <c r="R57" s="1"/>
  <c r="AM57"/>
  <c r="AP57"/>
  <c r="AT57"/>
  <c r="AU57"/>
  <c r="AH58"/>
  <c r="O58" s="1"/>
  <c r="AI58"/>
  <c r="R58" s="1"/>
  <c r="AP58"/>
  <c r="AU58"/>
  <c r="AH59"/>
  <c r="O59" s="1"/>
  <c r="AI59"/>
  <c r="R59" s="1"/>
  <c r="AM59"/>
  <c r="AP59"/>
  <c r="AT59"/>
  <c r="AU59"/>
  <c r="AH60"/>
  <c r="O60" s="1"/>
  <c r="AI60"/>
  <c r="R60" s="1"/>
  <c r="AP60"/>
  <c r="AU60"/>
  <c r="AH61"/>
  <c r="O61" s="1"/>
  <c r="AI61"/>
  <c r="R61" s="1"/>
  <c r="AM61"/>
  <c r="AP61"/>
  <c r="AT61"/>
  <c r="AU61"/>
  <c r="AH62"/>
  <c r="O62" s="1"/>
  <c r="AI62"/>
  <c r="R62" s="1"/>
  <c r="AP62"/>
  <c r="AU62"/>
  <c r="AH63"/>
  <c r="O63" s="1"/>
  <c r="AI63"/>
  <c r="R63" s="1"/>
  <c r="AM63"/>
  <c r="AP63"/>
  <c r="AT63"/>
  <c r="AU63"/>
  <c r="AH64"/>
  <c r="O64" s="1"/>
  <c r="AI64"/>
  <c r="R64" s="1"/>
  <c r="AP64"/>
  <c r="AU64"/>
  <c r="AH65"/>
  <c r="O65" s="1"/>
  <c r="AI65"/>
  <c r="R65" s="1"/>
  <c r="AM65"/>
  <c r="AP65"/>
  <c r="AT65"/>
  <c r="AU65"/>
  <c r="AH66"/>
  <c r="O66" s="1"/>
  <c r="AI66"/>
  <c r="R66" s="1"/>
  <c r="AP66"/>
  <c r="AU66"/>
  <c r="AH67"/>
  <c r="O67" s="1"/>
  <c r="AI67"/>
  <c r="R67" s="1"/>
  <c r="AM67"/>
  <c r="AP67"/>
  <c r="AT67"/>
  <c r="AU67"/>
  <c r="AH68"/>
  <c r="O68" s="1"/>
  <c r="AI68"/>
  <c r="AM68"/>
  <c r="AP68"/>
  <c r="AT68"/>
  <c r="AU68"/>
  <c r="AH69"/>
  <c r="O69" s="1"/>
  <c r="AI69"/>
  <c r="R69" s="1"/>
  <c r="AP69"/>
  <c r="AT69"/>
  <c r="AU69"/>
  <c r="AH70"/>
  <c r="O70" s="1"/>
  <c r="AI70"/>
  <c r="AM70"/>
  <c r="AP70"/>
  <c r="AT70"/>
  <c r="AH71"/>
  <c r="O71" s="1"/>
  <c r="AI71"/>
  <c r="R71" s="1"/>
  <c r="AP71"/>
  <c r="AT71"/>
  <c r="AU71"/>
  <c r="AH72"/>
  <c r="O72" s="1"/>
  <c r="AI72"/>
  <c r="AM72"/>
  <c r="AP72"/>
  <c r="AT72"/>
  <c r="AU72"/>
  <c r="AH73"/>
  <c r="O73" s="1"/>
  <c r="AI73"/>
  <c r="R73" s="1"/>
  <c r="AP73"/>
  <c r="AT73"/>
  <c r="AU73"/>
  <c r="AH74"/>
  <c r="O74" s="1"/>
  <c r="AI74"/>
  <c r="AM74"/>
  <c r="AP74"/>
  <c r="AT74"/>
  <c r="AH75"/>
  <c r="O75" s="1"/>
  <c r="AI75"/>
  <c r="R75" s="1"/>
  <c r="AP75"/>
  <c r="AT75"/>
  <c r="AU75"/>
  <c r="AH76"/>
  <c r="O76" s="1"/>
  <c r="AI76"/>
  <c r="AM76"/>
  <c r="AP76"/>
  <c r="AT76"/>
  <c r="AU76"/>
  <c r="AH77"/>
  <c r="O77" s="1"/>
  <c r="AI77"/>
  <c r="R77" s="1"/>
  <c r="AP77"/>
  <c r="AT77"/>
  <c r="AU77"/>
  <c r="AH78"/>
  <c r="O78" s="1"/>
  <c r="AI78"/>
  <c r="AM78"/>
  <c r="AP78"/>
  <c r="AT78"/>
  <c r="AH79"/>
  <c r="O79" s="1"/>
  <c r="AI79"/>
  <c r="R79" s="1"/>
  <c r="AP79"/>
  <c r="AT79"/>
  <c r="AU79"/>
  <c r="AH80"/>
  <c r="O80" s="1"/>
  <c r="AI80"/>
  <c r="AM80"/>
  <c r="AP80"/>
  <c r="AT80"/>
  <c r="AU80"/>
  <c r="AH81"/>
  <c r="O81" s="1"/>
  <c r="AI81"/>
  <c r="R81" s="1"/>
  <c r="AP81"/>
  <c r="AT81"/>
  <c r="AU81"/>
  <c r="AH82"/>
  <c r="O82" s="1"/>
  <c r="AI82"/>
  <c r="AM82"/>
  <c r="AP82"/>
  <c r="AT82"/>
  <c r="AH83"/>
  <c r="O83" s="1"/>
  <c r="AI83"/>
  <c r="R83" s="1"/>
  <c r="AP83"/>
  <c r="AT83"/>
  <c r="AU83"/>
  <c r="AH84"/>
  <c r="O84" s="1"/>
  <c r="AI84"/>
  <c r="AM84"/>
  <c r="AP84"/>
  <c r="AT84"/>
  <c r="AU84"/>
  <c r="AH85"/>
  <c r="O85" s="1"/>
  <c r="AI85"/>
  <c r="R85" s="1"/>
  <c r="AM85"/>
  <c r="AP85"/>
  <c r="AT85"/>
  <c r="AU85"/>
  <c r="AH86"/>
  <c r="O86" s="1"/>
  <c r="AI86"/>
  <c r="R86" s="1"/>
  <c r="AP86"/>
  <c r="AT86"/>
  <c r="AU86"/>
  <c r="AH87"/>
  <c r="O87" s="1"/>
  <c r="AI87"/>
  <c r="R87" s="1"/>
  <c r="AP87"/>
  <c r="AT87"/>
  <c r="AU87"/>
  <c r="AH88"/>
  <c r="O88" s="1"/>
  <c r="AI88"/>
  <c r="R88" s="1"/>
  <c r="AP88"/>
  <c r="AT88"/>
  <c r="AU88"/>
  <c r="AH89"/>
  <c r="O89" s="1"/>
  <c r="AI89"/>
  <c r="R89" s="1"/>
  <c r="AM89"/>
  <c r="AP89"/>
  <c r="AT89"/>
  <c r="AU89"/>
  <c r="AH90"/>
  <c r="O90" s="1"/>
  <c r="AI90"/>
  <c r="R90" s="1"/>
  <c r="AP90"/>
  <c r="AT90"/>
  <c r="AU90"/>
  <c r="AH91"/>
  <c r="O91" s="1"/>
  <c r="AI91"/>
  <c r="R91" s="1"/>
  <c r="AM91"/>
  <c r="AP91"/>
  <c r="AT91"/>
  <c r="AU91"/>
  <c r="AH92"/>
  <c r="O92" s="1"/>
  <c r="AI92"/>
  <c r="R92" s="1"/>
  <c r="AP92"/>
  <c r="AT92"/>
  <c r="AU92"/>
  <c r="AH93"/>
  <c r="O93" s="1"/>
  <c r="AI93"/>
  <c r="R93" s="1"/>
  <c r="AM93"/>
  <c r="AP93"/>
  <c r="AT93"/>
  <c r="AU93"/>
  <c r="AH94"/>
  <c r="O94" s="1"/>
  <c r="AI94"/>
  <c r="R94" s="1"/>
  <c r="AP94"/>
  <c r="AT94"/>
  <c r="AU94"/>
  <c r="AH95"/>
  <c r="O95" s="1"/>
  <c r="AI95"/>
  <c r="R95" s="1"/>
  <c r="AP95"/>
  <c r="AT95"/>
  <c r="AU95"/>
  <c r="AH96"/>
  <c r="O96" s="1"/>
  <c r="AI96"/>
  <c r="R96" s="1"/>
  <c r="AP96"/>
  <c r="AT96"/>
  <c r="AU96"/>
  <c r="AH97"/>
  <c r="O97" s="1"/>
  <c r="AI97"/>
  <c r="R97" s="1"/>
  <c r="AM97"/>
  <c r="AP97"/>
  <c r="AT97"/>
  <c r="AU97"/>
  <c r="AH98"/>
  <c r="O98" s="1"/>
  <c r="AI98"/>
  <c r="R98" s="1"/>
  <c r="AP98"/>
  <c r="AT98"/>
  <c r="AU98"/>
  <c r="AH99"/>
  <c r="O99" s="1"/>
  <c r="AI99"/>
  <c r="R99" s="1"/>
  <c r="AM99"/>
  <c r="AP99"/>
  <c r="AT99"/>
  <c r="AU99"/>
  <c r="AH100"/>
  <c r="O100" s="1"/>
  <c r="AI100"/>
  <c r="R100" s="1"/>
  <c r="AP100"/>
  <c r="AT100"/>
  <c r="AU100"/>
  <c r="AH101"/>
  <c r="O101" s="1"/>
  <c r="AI101"/>
  <c r="R101" s="1"/>
  <c r="AM101"/>
  <c r="AP101"/>
  <c r="AT101"/>
  <c r="AU101"/>
  <c r="AH102"/>
  <c r="O102" s="1"/>
  <c r="AI102"/>
  <c r="R102" s="1"/>
  <c r="AP102"/>
  <c r="AT102"/>
  <c r="AU102"/>
  <c r="AH103"/>
  <c r="O103" s="1"/>
  <c r="AI103"/>
  <c r="R103" s="1"/>
  <c r="AP103"/>
  <c r="AT103"/>
  <c r="AU103"/>
  <c r="AH104"/>
  <c r="O104" s="1"/>
  <c r="AI104"/>
  <c r="R104" s="1"/>
  <c r="AP104"/>
  <c r="AT104"/>
  <c r="AU104"/>
  <c r="AH105"/>
  <c r="O105" s="1"/>
  <c r="AI105"/>
  <c r="R105" s="1"/>
  <c r="AP105"/>
  <c r="AT105"/>
  <c r="AU105"/>
  <c r="AH106"/>
  <c r="O106" s="1"/>
  <c r="AI106"/>
  <c r="R106" s="1"/>
  <c r="AP106"/>
  <c r="AT106"/>
  <c r="AU106"/>
  <c r="AH107"/>
  <c r="O107" s="1"/>
  <c r="AI107"/>
  <c r="R107" s="1"/>
  <c r="AM107"/>
  <c r="AP107"/>
  <c r="AT107"/>
  <c r="AU107"/>
  <c r="AH108"/>
  <c r="O108" s="1"/>
  <c r="AI108"/>
  <c r="R108" s="1"/>
  <c r="AP108"/>
  <c r="AT108"/>
  <c r="AU108"/>
  <c r="AH109"/>
  <c r="O109" s="1"/>
  <c r="AI109"/>
  <c r="R109" s="1"/>
  <c r="AM109"/>
  <c r="AP109"/>
  <c r="AT109"/>
  <c r="AU109"/>
  <c r="AH110"/>
  <c r="O110" s="1"/>
  <c r="AI110"/>
  <c r="R110" s="1"/>
  <c r="AP110"/>
  <c r="AT110"/>
  <c r="AU110"/>
  <c r="AG111"/>
  <c r="I111" s="1"/>
  <c r="AH111"/>
  <c r="O111" s="1"/>
  <c r="AI111"/>
  <c r="R111" s="1"/>
  <c r="AM111"/>
  <c r="AP111"/>
  <c r="AT111"/>
  <c r="AU111"/>
  <c r="AH112"/>
  <c r="O112" s="1"/>
  <c r="AI112"/>
  <c r="R112" s="1"/>
  <c r="AP112"/>
  <c r="AT112"/>
  <c r="AU112"/>
  <c r="AH113"/>
  <c r="DI103" i="8" s="1"/>
  <c r="AI113" i="7"/>
  <c r="R113" s="1"/>
  <c r="AP113"/>
  <c r="AT113"/>
  <c r="AU113"/>
  <c r="AH114"/>
  <c r="O114" s="1"/>
  <c r="AI114"/>
  <c r="R114" s="1"/>
  <c r="AP114"/>
  <c r="AT114"/>
  <c r="AU114"/>
  <c r="AH115"/>
  <c r="O115" s="1"/>
  <c r="AI115"/>
  <c r="R115" s="1"/>
  <c r="AM115"/>
  <c r="AP115"/>
  <c r="AT115"/>
  <c r="AU115"/>
  <c r="AH116"/>
  <c r="AI116"/>
  <c r="AP116"/>
  <c r="ET106" i="8" s="1"/>
  <c r="AT116" i="7"/>
  <c r="AU116"/>
  <c r="AT18"/>
  <c r="AU19"/>
  <c r="AT20"/>
  <c r="AU21"/>
  <c r="AT22"/>
  <c r="AU23"/>
  <c r="AT24"/>
  <c r="AU25"/>
  <c r="AT26"/>
  <c r="AT17"/>
  <c r="AP18"/>
  <c r="ET8" i="8" s="1"/>
  <c r="AP19" i="7"/>
  <c r="ET9" i="8" s="1"/>
  <c r="AP20" i="7"/>
  <c r="ET10" i="8" s="1"/>
  <c r="AP21" i="7"/>
  <c r="ET11" i="8" s="1"/>
  <c r="AP22" i="7"/>
  <c r="ET12" i="8" s="1"/>
  <c r="AP23" i="7"/>
  <c r="ET13" i="8" s="1"/>
  <c r="AP24" i="7"/>
  <c r="ET14" i="8" s="1"/>
  <c r="AP25" i="7"/>
  <c r="ET15" i="8" s="1"/>
  <c r="AP26" i="7"/>
  <c r="ET16" i="8" s="1"/>
  <c r="AP17" i="7"/>
  <c r="ET7" i="8" s="1"/>
  <c r="BB6" i="7"/>
  <c r="BB30" s="1"/>
  <c r="DV82" i="8" s="1"/>
  <c r="AH18" i="7"/>
  <c r="DI8" i="8" s="1"/>
  <c r="AH19" i="7"/>
  <c r="DI9" i="8" s="1"/>
  <c r="AH20" i="7"/>
  <c r="DI10" i="8" s="1"/>
  <c r="AH21" i="7"/>
  <c r="DI11" i="8" s="1"/>
  <c r="AH22" i="7"/>
  <c r="DI12" i="8" s="1"/>
  <c r="AH23" i="7"/>
  <c r="DI13" i="8" s="1"/>
  <c r="AH24" i="7"/>
  <c r="DI14" i="8" s="1"/>
  <c r="AH25" i="7"/>
  <c r="DI15" i="8" s="1"/>
  <c r="AH26" i="7"/>
  <c r="DI16" i="8" s="1"/>
  <c r="AH17" i="7"/>
  <c r="AM17" s="1"/>
  <c r="AI18"/>
  <c r="AI19"/>
  <c r="AI20"/>
  <c r="AI21"/>
  <c r="AI22"/>
  <c r="AI23"/>
  <c r="AI24"/>
  <c r="AI25"/>
  <c r="AI26"/>
  <c r="AI17"/>
  <c r="BC6"/>
  <c r="K19" s="1"/>
  <c r="AG18"/>
  <c r="I18" s="1"/>
  <c r="AG19"/>
  <c r="I19" s="1"/>
  <c r="AG17"/>
  <c r="I17" s="1"/>
  <c r="DH102" i="8" l="1"/>
  <c r="DL102" s="1"/>
  <c r="EB102" s="1"/>
  <c r="ES102" s="1"/>
  <c r="DH103"/>
  <c r="DL103" s="1"/>
  <c r="EB103" s="1"/>
  <c r="ES103" s="1"/>
  <c r="AG113" i="7"/>
  <c r="I113" s="1"/>
  <c r="AG112"/>
  <c r="I112" s="1"/>
  <c r="AG75"/>
  <c r="I75" s="1"/>
  <c r="DH65" i="8"/>
  <c r="DL65" s="1"/>
  <c r="EB65" s="1"/>
  <c r="ES65" s="1"/>
  <c r="DH39"/>
  <c r="DL39" s="1"/>
  <c r="EB39" s="1"/>
  <c r="ES39" s="1"/>
  <c r="AG49" i="7"/>
  <c r="I49" s="1"/>
  <c r="O27"/>
  <c r="R19"/>
  <c r="DH11" i="8"/>
  <c r="DL11" s="1"/>
  <c r="EB11" s="1"/>
  <c r="ES11" s="1"/>
  <c r="AG21" i="7"/>
  <c r="I21" s="1"/>
  <c r="AG20"/>
  <c r="I20" s="1"/>
  <c r="DH10" i="8"/>
  <c r="DL10" s="1"/>
  <c r="EB10" s="1"/>
  <c r="ES10" s="1"/>
  <c r="X111" i="7"/>
  <c r="EC101" i="8"/>
  <c r="X107" i="7"/>
  <c r="EC97" i="8"/>
  <c r="X99" i="7"/>
  <c r="EC89" i="8"/>
  <c r="X93" i="7"/>
  <c r="EC83" i="8"/>
  <c r="X89" i="7"/>
  <c r="EC79" i="8"/>
  <c r="X84" i="7"/>
  <c r="EC74" i="8"/>
  <c r="X82" i="7"/>
  <c r="EC72" i="8"/>
  <c r="X76" i="7"/>
  <c r="EC66" i="8"/>
  <c r="X74" i="7"/>
  <c r="EC64" i="8"/>
  <c r="X68" i="7"/>
  <c r="EC58" i="8"/>
  <c r="X52" i="7"/>
  <c r="EC42" i="8"/>
  <c r="X50" i="7"/>
  <c r="EC40" i="8"/>
  <c r="X48" i="7"/>
  <c r="EC38" i="8"/>
  <c r="X46" i="7"/>
  <c r="EC36" i="8"/>
  <c r="X44" i="7"/>
  <c r="EC34" i="8"/>
  <c r="X42" i="7"/>
  <c r="EC32" i="8"/>
  <c r="X40" i="7"/>
  <c r="EC30" i="8"/>
  <c r="X38" i="7"/>
  <c r="EC28" i="8"/>
  <c r="X36" i="7"/>
  <c r="EC26" i="8"/>
  <c r="X34" i="7"/>
  <c r="EC24" i="8"/>
  <c r="O33" i="7"/>
  <c r="DI23" i="8"/>
  <c r="X32" i="7"/>
  <c r="EC22" i="8"/>
  <c r="X30" i="7"/>
  <c r="EC20" i="8"/>
  <c r="X28" i="7"/>
  <c r="EC18" i="8"/>
  <c r="DI104"/>
  <c r="DI100"/>
  <c r="DI99"/>
  <c r="DI96"/>
  <c r="DI95"/>
  <c r="DI92"/>
  <c r="DI91"/>
  <c r="DI88"/>
  <c r="DI87"/>
  <c r="DI84"/>
  <c r="DI83"/>
  <c r="DI80"/>
  <c r="DI79"/>
  <c r="DI76"/>
  <c r="DI75"/>
  <c r="DI72"/>
  <c r="DI71"/>
  <c r="DI68"/>
  <c r="DI67"/>
  <c r="DI64"/>
  <c r="DI63"/>
  <c r="DI60"/>
  <c r="DI59"/>
  <c r="DI56"/>
  <c r="DI55"/>
  <c r="DI52"/>
  <c r="DI51"/>
  <c r="DI48"/>
  <c r="DI47"/>
  <c r="DI44"/>
  <c r="DI43"/>
  <c r="DI40"/>
  <c r="DI39"/>
  <c r="DI36"/>
  <c r="DI35"/>
  <c r="DI32"/>
  <c r="DI31"/>
  <c r="DI28"/>
  <c r="DI27"/>
  <c r="DI24"/>
  <c r="DI22"/>
  <c r="DI19"/>
  <c r="DI18"/>
  <c r="DV106"/>
  <c r="DV102"/>
  <c r="DV98"/>
  <c r="DV94"/>
  <c r="DV90"/>
  <c r="DV86"/>
  <c r="DV23"/>
  <c r="DV26"/>
  <c r="DV28"/>
  <c r="DV30"/>
  <c r="DV32"/>
  <c r="DV34"/>
  <c r="DV36"/>
  <c r="DV38"/>
  <c r="DV40"/>
  <c r="DV42"/>
  <c r="DV44"/>
  <c r="DV46"/>
  <c r="DV48"/>
  <c r="DV50"/>
  <c r="DV52"/>
  <c r="DV9"/>
  <c r="DV11"/>
  <c r="DV13"/>
  <c r="DV15"/>
  <c r="DV17"/>
  <c r="DV19"/>
  <c r="DV21"/>
  <c r="DV24"/>
  <c r="DV27"/>
  <c r="DV31"/>
  <c r="DV35"/>
  <c r="DV39"/>
  <c r="DV43"/>
  <c r="DV47"/>
  <c r="DV51"/>
  <c r="DV54"/>
  <c r="DV56"/>
  <c r="DV58"/>
  <c r="DV60"/>
  <c r="DV62"/>
  <c r="DV64"/>
  <c r="DV66"/>
  <c r="DV68"/>
  <c r="DV70"/>
  <c r="DV72"/>
  <c r="DV74"/>
  <c r="DV76"/>
  <c r="DV78"/>
  <c r="DV80"/>
  <c r="DV8"/>
  <c r="DV10"/>
  <c r="DV12"/>
  <c r="DV14"/>
  <c r="DV16"/>
  <c r="DV18"/>
  <c r="DV20"/>
  <c r="DV22"/>
  <c r="DV25"/>
  <c r="DV29"/>
  <c r="DV33"/>
  <c r="DV37"/>
  <c r="DV41"/>
  <c r="DV45"/>
  <c r="DV49"/>
  <c r="DV53"/>
  <c r="DV55"/>
  <c r="DV57"/>
  <c r="DV59"/>
  <c r="DV61"/>
  <c r="DV63"/>
  <c r="DV65"/>
  <c r="DV67"/>
  <c r="DV69"/>
  <c r="DV71"/>
  <c r="DV73"/>
  <c r="DV75"/>
  <c r="DV77"/>
  <c r="DV79"/>
  <c r="DV81"/>
  <c r="DV83"/>
  <c r="DV85"/>
  <c r="DV87"/>
  <c r="DV89"/>
  <c r="DV91"/>
  <c r="DV93"/>
  <c r="DV95"/>
  <c r="DV97"/>
  <c r="DV99"/>
  <c r="DV101"/>
  <c r="DV103"/>
  <c r="DV105"/>
  <c r="X115" i="7"/>
  <c r="EC105" i="8"/>
  <c r="X109" i="7"/>
  <c r="EC99" i="8"/>
  <c r="X101" i="7"/>
  <c r="EC91" i="8"/>
  <c r="X97" i="7"/>
  <c r="EC87" i="8"/>
  <c r="X91" i="7"/>
  <c r="EC81" i="8"/>
  <c r="X85" i="7"/>
  <c r="EC75" i="8"/>
  <c r="X80" i="7"/>
  <c r="EC70" i="8"/>
  <c r="X78" i="7"/>
  <c r="EC68" i="8"/>
  <c r="X72" i="7"/>
  <c r="EC62" i="8"/>
  <c r="X70" i="7"/>
  <c r="EC60" i="8"/>
  <c r="X67" i="7"/>
  <c r="EC57" i="8"/>
  <c r="X65" i="7"/>
  <c r="EC55" i="8"/>
  <c r="X63" i="7"/>
  <c r="EC53" i="8"/>
  <c r="X61" i="7"/>
  <c r="EC51" i="8"/>
  <c r="X59" i="7"/>
  <c r="EC49" i="8"/>
  <c r="X57" i="7"/>
  <c r="EC47" i="8"/>
  <c r="X55" i="7"/>
  <c r="EC45" i="8"/>
  <c r="DI7"/>
  <c r="DI106"/>
  <c r="DI105"/>
  <c r="DI102"/>
  <c r="DI101"/>
  <c r="DI98"/>
  <c r="DI97"/>
  <c r="DI94"/>
  <c r="DI93"/>
  <c r="DI90"/>
  <c r="DI89"/>
  <c r="DI86"/>
  <c r="DI85"/>
  <c r="DI82"/>
  <c r="DI81"/>
  <c r="DI78"/>
  <c r="DI77"/>
  <c r="DI74"/>
  <c r="DI73"/>
  <c r="DI70"/>
  <c r="DI69"/>
  <c r="DI66"/>
  <c r="DI65"/>
  <c r="DI62"/>
  <c r="DI61"/>
  <c r="DI58"/>
  <c r="DI57"/>
  <c r="DI54"/>
  <c r="DI53"/>
  <c r="DI50"/>
  <c r="DI49"/>
  <c r="DI46"/>
  <c r="DI45"/>
  <c r="DI42"/>
  <c r="DI41"/>
  <c r="DI38"/>
  <c r="DI37"/>
  <c r="DI34"/>
  <c r="DI33"/>
  <c r="DI30"/>
  <c r="DI29"/>
  <c r="DI26"/>
  <c r="DI25"/>
  <c r="DI21"/>
  <c r="DI20"/>
  <c r="DI17"/>
  <c r="DV7"/>
  <c r="DV104"/>
  <c r="DV100"/>
  <c r="DV96"/>
  <c r="DV92"/>
  <c r="DV88"/>
  <c r="DV84"/>
  <c r="EI23"/>
  <c r="EG23"/>
  <c r="EE23"/>
  <c r="ED23"/>
  <c r="EI92"/>
  <c r="EG92"/>
  <c r="EE92"/>
  <c r="ED92"/>
  <c r="EI91"/>
  <c r="EH91"/>
  <c r="EF91"/>
  <c r="ED91"/>
  <c r="EI90"/>
  <c r="EH90"/>
  <c r="EF90"/>
  <c r="ED90"/>
  <c r="EI89"/>
  <c r="EH89"/>
  <c r="EF89"/>
  <c r="ED89"/>
  <c r="EI88"/>
  <c r="EH88"/>
  <c r="EF88"/>
  <c r="ED88"/>
  <c r="EI87"/>
  <c r="EH87"/>
  <c r="EE87"/>
  <c r="EI86"/>
  <c r="EH86"/>
  <c r="EF86"/>
  <c r="ED86"/>
  <c r="EI85"/>
  <c r="EH85"/>
  <c r="EF85"/>
  <c r="ED85"/>
  <c r="EI84"/>
  <c r="EH84"/>
  <c r="EF84"/>
  <c r="ED84"/>
  <c r="EI83"/>
  <c r="EH83"/>
  <c r="EF83"/>
  <c r="ED83"/>
  <c r="EI82"/>
  <c r="EH82"/>
  <c r="EF82"/>
  <c r="ED82"/>
  <c r="EI81"/>
  <c r="EH81"/>
  <c r="EF81"/>
  <c r="ED81"/>
  <c r="EI80"/>
  <c r="EH80"/>
  <c r="EF80"/>
  <c r="ED80"/>
  <c r="EI79"/>
  <c r="EH79"/>
  <c r="EF79"/>
  <c r="ED79"/>
  <c r="EI78"/>
  <c r="EH78"/>
  <c r="EF78"/>
  <c r="ED78"/>
  <c r="EI77"/>
  <c r="EH77"/>
  <c r="EF77"/>
  <c r="ED77"/>
  <c r="EI76"/>
  <c r="EH76"/>
  <c r="EF76"/>
  <c r="ED76"/>
  <c r="EI75"/>
  <c r="EH75"/>
  <c r="EF75"/>
  <c r="ED75"/>
  <c r="EI74"/>
  <c r="EH74"/>
  <c r="EF74"/>
  <c r="ED74"/>
  <c r="EI73"/>
  <c r="EH73"/>
  <c r="EF73"/>
  <c r="ED73"/>
  <c r="EI72"/>
  <c r="EH72"/>
  <c r="EF72"/>
  <c r="ED72"/>
  <c r="EI71"/>
  <c r="EH71"/>
  <c r="EF71"/>
  <c r="ED71"/>
  <c r="EI70"/>
  <c r="EH70"/>
  <c r="EF70"/>
  <c r="ED70"/>
  <c r="EI69"/>
  <c r="EH69"/>
  <c r="EF69"/>
  <c r="ED69"/>
  <c r="EI68"/>
  <c r="EH68"/>
  <c r="EF68"/>
  <c r="ED68"/>
  <c r="EI67"/>
  <c r="EH67"/>
  <c r="EF67"/>
  <c r="ED67"/>
  <c r="EI66"/>
  <c r="EH66"/>
  <c r="EF66"/>
  <c r="ED66"/>
  <c r="EI65"/>
  <c r="EH65"/>
  <c r="EF65"/>
  <c r="ED65"/>
  <c r="EI64"/>
  <c r="EH64"/>
  <c r="EF64"/>
  <c r="ED64"/>
  <c r="EI63"/>
  <c r="EH63"/>
  <c r="EF63"/>
  <c r="ED63"/>
  <c r="EI62"/>
  <c r="EH62"/>
  <c r="EF62"/>
  <c r="ED62"/>
  <c r="EI61"/>
  <c r="EH61"/>
  <c r="EF61"/>
  <c r="ED61"/>
  <c r="EI60"/>
  <c r="EH60"/>
  <c r="EF60"/>
  <c r="ED60"/>
  <c r="EI59"/>
  <c r="EH59"/>
  <c r="EF59"/>
  <c r="ED59"/>
  <c r="EI58"/>
  <c r="EH58"/>
  <c r="EF58"/>
  <c r="ED58"/>
  <c r="EI57"/>
  <c r="AJ26" i="7"/>
  <c r="AJ24"/>
  <c r="AJ22"/>
  <c r="AJ20"/>
  <c r="AJ18"/>
  <c r="EH23" i="8"/>
  <c r="EF23"/>
  <c r="DG23"/>
  <c r="DG24" s="1"/>
  <c r="DG25" s="1"/>
  <c r="DG26" s="1"/>
  <c r="DG27" s="1"/>
  <c r="DG28" s="1"/>
  <c r="DG29" s="1"/>
  <c r="DG30" s="1"/>
  <c r="DG31" s="1"/>
  <c r="DG32" s="1"/>
  <c r="DG33" s="1"/>
  <c r="DG34" s="1"/>
  <c r="DG35" s="1"/>
  <c r="DG36" s="1"/>
  <c r="DG37" s="1"/>
  <c r="DG38" s="1"/>
  <c r="DG39" s="1"/>
  <c r="DG40" s="1"/>
  <c r="DG41" s="1"/>
  <c r="DG42" s="1"/>
  <c r="DG43" s="1"/>
  <c r="DG44" s="1"/>
  <c r="DG45" s="1"/>
  <c r="DG46" s="1"/>
  <c r="DG47" s="1"/>
  <c r="DG48" s="1"/>
  <c r="DG49" s="1"/>
  <c r="DG50" s="1"/>
  <c r="DG51" s="1"/>
  <c r="DG52" s="1"/>
  <c r="DG53" s="1"/>
  <c r="DG54" s="1"/>
  <c r="DG55" s="1"/>
  <c r="DG56" s="1"/>
  <c r="DG57" s="1"/>
  <c r="DG58" s="1"/>
  <c r="DG59" s="1"/>
  <c r="DG60" s="1"/>
  <c r="DG61" s="1"/>
  <c r="DG62" s="1"/>
  <c r="DG63" s="1"/>
  <c r="DG64" s="1"/>
  <c r="DG65" s="1"/>
  <c r="DG66" s="1"/>
  <c r="DG67" s="1"/>
  <c r="DG68" s="1"/>
  <c r="DG69" s="1"/>
  <c r="DG70" s="1"/>
  <c r="DG71" s="1"/>
  <c r="DG72" s="1"/>
  <c r="DG73" s="1"/>
  <c r="DG74" s="1"/>
  <c r="DG75" s="1"/>
  <c r="DG76" s="1"/>
  <c r="DG77" s="1"/>
  <c r="DG78" s="1"/>
  <c r="DG79" s="1"/>
  <c r="DG80" s="1"/>
  <c r="DG81" s="1"/>
  <c r="DG82" s="1"/>
  <c r="DG83" s="1"/>
  <c r="DG84" s="1"/>
  <c r="DG85" s="1"/>
  <c r="DG86" s="1"/>
  <c r="DG87" s="1"/>
  <c r="DG88" s="1"/>
  <c r="DG89" s="1"/>
  <c r="DG90" s="1"/>
  <c r="DG91" s="1"/>
  <c r="DG92" s="1"/>
  <c r="DG93" s="1"/>
  <c r="DG94" s="1"/>
  <c r="DG95" s="1"/>
  <c r="DG96" s="1"/>
  <c r="DG97" s="1"/>
  <c r="DG98" s="1"/>
  <c r="DG99" s="1"/>
  <c r="DG100" s="1"/>
  <c r="DG101" s="1"/>
  <c r="DG102" s="1"/>
  <c r="DG103" s="1"/>
  <c r="DG104" s="1"/>
  <c r="DG105" s="1"/>
  <c r="DG106" s="1"/>
  <c r="EH57"/>
  <c r="EF57"/>
  <c r="ED57"/>
  <c r="EI56"/>
  <c r="EH56"/>
  <c r="EF56"/>
  <c r="ED56"/>
  <c r="EI55"/>
  <c r="EH55"/>
  <c r="EF55"/>
  <c r="ED55"/>
  <c r="EI54"/>
  <c r="EH54"/>
  <c r="EF54"/>
  <c r="ED54"/>
  <c r="EI53"/>
  <c r="EH53"/>
  <c r="EF53"/>
  <c r="ED53"/>
  <c r="EI52"/>
  <c r="EH52"/>
  <c r="EF52"/>
  <c r="ED52"/>
  <c r="EI51"/>
  <c r="EH51"/>
  <c r="EF51"/>
  <c r="ED51"/>
  <c r="EI50"/>
  <c r="EH50"/>
  <c r="EF50"/>
  <c r="ED50"/>
  <c r="EI49"/>
  <c r="EH49"/>
  <c r="EF49"/>
  <c r="ED49"/>
  <c r="EI48"/>
  <c r="EH48"/>
  <c r="EF48"/>
  <c r="ED48"/>
  <c r="EI47"/>
  <c r="EH47"/>
  <c r="EF47"/>
  <c r="ED47"/>
  <c r="EI46"/>
  <c r="EH46"/>
  <c r="EF46"/>
  <c r="ED46"/>
  <c r="EI45"/>
  <c r="EH45"/>
  <c r="EF45"/>
  <c r="ED45"/>
  <c r="EI44"/>
  <c r="EH44"/>
  <c r="EF44"/>
  <c r="ED44"/>
  <c r="EI43"/>
  <c r="EH43"/>
  <c r="EF43"/>
  <c r="ED43"/>
  <c r="EI42"/>
  <c r="EH42"/>
  <c r="EF42"/>
  <c r="ED42"/>
  <c r="EI41"/>
  <c r="EH41"/>
  <c r="EF41"/>
  <c r="ED41"/>
  <c r="EI40"/>
  <c r="EH40"/>
  <c r="EF40"/>
  <c r="ED40"/>
  <c r="EI39"/>
  <c r="EH39"/>
  <c r="EF39"/>
  <c r="ED39"/>
  <c r="EI38"/>
  <c r="EH38"/>
  <c r="EF38"/>
  <c r="ED38"/>
  <c r="EI37"/>
  <c r="AJ17" i="7"/>
  <c r="EH37" i="8"/>
  <c r="EF37"/>
  <c r="ED37"/>
  <c r="EI36"/>
  <c r="EH36"/>
  <c r="EF36"/>
  <c r="ED36"/>
  <c r="EI35"/>
  <c r="EH35"/>
  <c r="EF35"/>
  <c r="ED35"/>
  <c r="EI34"/>
  <c r="EH34"/>
  <c r="EF34"/>
  <c r="ED34"/>
  <c r="EI33"/>
  <c r="EH33"/>
  <c r="EF33"/>
  <c r="ED33"/>
  <c r="EI32"/>
  <c r="EH32"/>
  <c r="EF32"/>
  <c r="ED32"/>
  <c r="EI31"/>
  <c r="EH31"/>
  <c r="EF31"/>
  <c r="ED31"/>
  <c r="EI30"/>
  <c r="EH30"/>
  <c r="EF30"/>
  <c r="ED30"/>
  <c r="EI29"/>
  <c r="EH29"/>
  <c r="EF29"/>
  <c r="ED29"/>
  <c r="EI28"/>
  <c r="EH28"/>
  <c r="EF28"/>
  <c r="ED28"/>
  <c r="EI27"/>
  <c r="EH27"/>
  <c r="EF27"/>
  <c r="ED27"/>
  <c r="EI26"/>
  <c r="EH26"/>
  <c r="EF26"/>
  <c r="ED26"/>
  <c r="EI25"/>
  <c r="EH25"/>
  <c r="EF25"/>
  <c r="ED25"/>
  <c r="EI24"/>
  <c r="EH24"/>
  <c r="EF24"/>
  <c r="ED24"/>
  <c r="EI22"/>
  <c r="ED7"/>
  <c r="EG7"/>
  <c r="EI7"/>
  <c r="EH22"/>
  <c r="EF22"/>
  <c r="ED22"/>
  <c r="EI21"/>
  <c r="EH21"/>
  <c r="EF21"/>
  <c r="ED21"/>
  <c r="EI20"/>
  <c r="EH20"/>
  <c r="EF20"/>
  <c r="ED20"/>
  <c r="EI19"/>
  <c r="EH19"/>
  <c r="EF19"/>
  <c r="ED19"/>
  <c r="EI18"/>
  <c r="EH18"/>
  <c r="EF18"/>
  <c r="ED18"/>
  <c r="EI17"/>
  <c r="EH17"/>
  <c r="EF17"/>
  <c r="ED17"/>
  <c r="EI16"/>
  <c r="EH16"/>
  <c r="EF16"/>
  <c r="ED16"/>
  <c r="EI15"/>
  <c r="EH15"/>
  <c r="EF15"/>
  <c r="ED15"/>
  <c r="EI14"/>
  <c r="EH14"/>
  <c r="EF14"/>
  <c r="ED14"/>
  <c r="EI13"/>
  <c r="EH13"/>
  <c r="EF13"/>
  <c r="ED13"/>
  <c r="EI12"/>
  <c r="EH12"/>
  <c r="EF12"/>
  <c r="ED12"/>
  <c r="EI11"/>
  <c r="EH11"/>
  <c r="EF11"/>
  <c r="ED11"/>
  <c r="EI10"/>
  <c r="EH10"/>
  <c r="EF10"/>
  <c r="ED10"/>
  <c r="EI9"/>
  <c r="EE7"/>
  <c r="EF7"/>
  <c r="EH7"/>
  <c r="EI106"/>
  <c r="EG106"/>
  <c r="EE106"/>
  <c r="EI105"/>
  <c r="EG105"/>
  <c r="EE105"/>
  <c r="EI104"/>
  <c r="EG104"/>
  <c r="EE104"/>
  <c r="EI103"/>
  <c r="EG103"/>
  <c r="EE103"/>
  <c r="EI102"/>
  <c r="EG102"/>
  <c r="EE102"/>
  <c r="EI101"/>
  <c r="EG101"/>
  <c r="EE101"/>
  <c r="EI100"/>
  <c r="EG100"/>
  <c r="EE100"/>
  <c r="EI99"/>
  <c r="EG99"/>
  <c r="EE99"/>
  <c r="EI98"/>
  <c r="EG98"/>
  <c r="EE98"/>
  <c r="EI97"/>
  <c r="EG97"/>
  <c r="EE97"/>
  <c r="EI96"/>
  <c r="EG96"/>
  <c r="EE96"/>
  <c r="EI95"/>
  <c r="EG95"/>
  <c r="EE95"/>
  <c r="EI94"/>
  <c r="EG94"/>
  <c r="EE94"/>
  <c r="EI93"/>
  <c r="EG93"/>
  <c r="ED93"/>
  <c r="EH92"/>
  <c r="EF92"/>
  <c r="EF87"/>
  <c r="ED87"/>
  <c r="EH9"/>
  <c r="EF9"/>
  <c r="ED9"/>
  <c r="EI8"/>
  <c r="EH8"/>
  <c r="EF8"/>
  <c r="ED8"/>
  <c r="EH106"/>
  <c r="EF106"/>
  <c r="ED106"/>
  <c r="EH105"/>
  <c r="EF105"/>
  <c r="ED105"/>
  <c r="EH104"/>
  <c r="EF104"/>
  <c r="ED104"/>
  <c r="EH103"/>
  <c r="EF103"/>
  <c r="ED103"/>
  <c r="EH102"/>
  <c r="EF102"/>
  <c r="ED102"/>
  <c r="EH101"/>
  <c r="EF101"/>
  <c r="ED101"/>
  <c r="EH100"/>
  <c r="EF100"/>
  <c r="ED100"/>
  <c r="EH99"/>
  <c r="EF99"/>
  <c r="ED99"/>
  <c r="EH98"/>
  <c r="EF98"/>
  <c r="ED98"/>
  <c r="EH97"/>
  <c r="EF97"/>
  <c r="ED97"/>
  <c r="EH96"/>
  <c r="EF96"/>
  <c r="ED96"/>
  <c r="EH95"/>
  <c r="EF95"/>
  <c r="ED95"/>
  <c r="EH94"/>
  <c r="EF94"/>
  <c r="ED94"/>
  <c r="EH93"/>
  <c r="EF93"/>
  <c r="EE93"/>
  <c r="EG91"/>
  <c r="EE91"/>
  <c r="EG90"/>
  <c r="EE90"/>
  <c r="EG89"/>
  <c r="EE89"/>
  <c r="EG88"/>
  <c r="EE88"/>
  <c r="EG87"/>
  <c r="EG86"/>
  <c r="EE86"/>
  <c r="EG85"/>
  <c r="EE85"/>
  <c r="EG84"/>
  <c r="EE84"/>
  <c r="EG83"/>
  <c r="EE83"/>
  <c r="EG82"/>
  <c r="EE82"/>
  <c r="EG81"/>
  <c r="EE81"/>
  <c r="EG80"/>
  <c r="EE80"/>
  <c r="EG79"/>
  <c r="EE79"/>
  <c r="EG78"/>
  <c r="EE78"/>
  <c r="EG77"/>
  <c r="EE77"/>
  <c r="EG76"/>
  <c r="EE76"/>
  <c r="EG75"/>
  <c r="EE75"/>
  <c r="EG74"/>
  <c r="EE74"/>
  <c r="EG73"/>
  <c r="EE73"/>
  <c r="EG72"/>
  <c r="EE72"/>
  <c r="EG71"/>
  <c r="EE71"/>
  <c r="EG70"/>
  <c r="EE70"/>
  <c r="EG69"/>
  <c r="EE69"/>
  <c r="EG68"/>
  <c r="EE68"/>
  <c r="EG67"/>
  <c r="EE67"/>
  <c r="EG66"/>
  <c r="EE66"/>
  <c r="EG65"/>
  <c r="EE65"/>
  <c r="EG64"/>
  <c r="EE64"/>
  <c r="EG63"/>
  <c r="EE63"/>
  <c r="EG62"/>
  <c r="EE62"/>
  <c r="EG61"/>
  <c r="EE61"/>
  <c r="EG60"/>
  <c r="EE60"/>
  <c r="EG59"/>
  <c r="EE59"/>
  <c r="EG58"/>
  <c r="EE58"/>
  <c r="EG57"/>
  <c r="EE57"/>
  <c r="EG56"/>
  <c r="EE56"/>
  <c r="EG55"/>
  <c r="EE55"/>
  <c r="EG54"/>
  <c r="EE54"/>
  <c r="EG53"/>
  <c r="EE53"/>
  <c r="EG52"/>
  <c r="EE52"/>
  <c r="EG51"/>
  <c r="EE51"/>
  <c r="EG50"/>
  <c r="EE50"/>
  <c r="EG49"/>
  <c r="EE49"/>
  <c r="EG48"/>
  <c r="EE48"/>
  <c r="EG47"/>
  <c r="EE47"/>
  <c r="EG46"/>
  <c r="EE46"/>
  <c r="EG45"/>
  <c r="EE45"/>
  <c r="EG44"/>
  <c r="EE44"/>
  <c r="EG43"/>
  <c r="EE43"/>
  <c r="EG42"/>
  <c r="EE42"/>
  <c r="EG41"/>
  <c r="EE41"/>
  <c r="EG40"/>
  <c r="EE40"/>
  <c r="EG39"/>
  <c r="EE39"/>
  <c r="EG38"/>
  <c r="EE38"/>
  <c r="EG37"/>
  <c r="EE37"/>
  <c r="EG36"/>
  <c r="EE36"/>
  <c r="EG35"/>
  <c r="EE35"/>
  <c r="EG34"/>
  <c r="EE34"/>
  <c r="EG33"/>
  <c r="EE33"/>
  <c r="EG32"/>
  <c r="EE32"/>
  <c r="EG31"/>
  <c r="EE31"/>
  <c r="EG30"/>
  <c r="EE30"/>
  <c r="EG29"/>
  <c r="EE29"/>
  <c r="EG28"/>
  <c r="EE28"/>
  <c r="EG27"/>
  <c r="EE27"/>
  <c r="EG26"/>
  <c r="EE26"/>
  <c r="EG25"/>
  <c r="EE25"/>
  <c r="EG24"/>
  <c r="EE24"/>
  <c r="EG22"/>
  <c r="EE22"/>
  <c r="EG21"/>
  <c r="EE21"/>
  <c r="EG20"/>
  <c r="EE20"/>
  <c r="EG19"/>
  <c r="EE19"/>
  <c r="EG18"/>
  <c r="EE18"/>
  <c r="EG17"/>
  <c r="EE17"/>
  <c r="EG16"/>
  <c r="EE16"/>
  <c r="EG15"/>
  <c r="EE15"/>
  <c r="EG14"/>
  <c r="EE14"/>
  <c r="EG13"/>
  <c r="EE13"/>
  <c r="EG12"/>
  <c r="EE12"/>
  <c r="EG11"/>
  <c r="EE11"/>
  <c r="EG10"/>
  <c r="EE10"/>
  <c r="EG9"/>
  <c r="EE9"/>
  <c r="EG8"/>
  <c r="EE8"/>
  <c r="AV81" i="7"/>
  <c r="AW81" s="1"/>
  <c r="AV53"/>
  <c r="AW53" s="1"/>
  <c r="AM87"/>
  <c r="AM105"/>
  <c r="AM95"/>
  <c r="AV73"/>
  <c r="AW73" s="1"/>
  <c r="AV51"/>
  <c r="AW51" s="1"/>
  <c r="AV47"/>
  <c r="AD47" s="1"/>
  <c r="AV43"/>
  <c r="AD43" s="1"/>
  <c r="AV39"/>
  <c r="AD39" s="1"/>
  <c r="AV35"/>
  <c r="AD35" s="1"/>
  <c r="AV31"/>
  <c r="AD31" s="1"/>
  <c r="W19"/>
  <c r="AV92"/>
  <c r="AD92" s="1"/>
  <c r="AV86"/>
  <c r="AD86" s="1"/>
  <c r="K17"/>
  <c r="K18"/>
  <c r="W18" s="1"/>
  <c r="AM26"/>
  <c r="O26"/>
  <c r="AM24"/>
  <c r="O24"/>
  <c r="AM22"/>
  <c r="O22"/>
  <c r="AM20"/>
  <c r="O20"/>
  <c r="AM18"/>
  <c r="O18"/>
  <c r="AM113"/>
  <c r="O113"/>
  <c r="AJ112"/>
  <c r="AJ104"/>
  <c r="AJ102"/>
  <c r="AJ94"/>
  <c r="AJ86"/>
  <c r="AJ81"/>
  <c r="AJ75"/>
  <c r="AJ73"/>
  <c r="AJ66"/>
  <c r="AJ64"/>
  <c r="AJ62"/>
  <c r="AJ60"/>
  <c r="AJ58"/>
  <c r="AJ56"/>
  <c r="AJ53"/>
  <c r="AM25"/>
  <c r="O25"/>
  <c r="AM23"/>
  <c r="O23"/>
  <c r="AM21"/>
  <c r="O21"/>
  <c r="AM19"/>
  <c r="EC9" i="8" s="1"/>
  <c r="O19" i="7"/>
  <c r="AJ110"/>
  <c r="AJ96"/>
  <c r="AJ88"/>
  <c r="AV85"/>
  <c r="AV83"/>
  <c r="AW83" s="1"/>
  <c r="AJ83"/>
  <c r="AJ77"/>
  <c r="AJ69"/>
  <c r="AJ49"/>
  <c r="AJ45"/>
  <c r="AJ41"/>
  <c r="AJ37"/>
  <c r="AJ33"/>
  <c r="AJ29"/>
  <c r="AJ27"/>
  <c r="K108"/>
  <c r="W108" s="1"/>
  <c r="K107"/>
  <c r="K24"/>
  <c r="W24" s="1"/>
  <c r="AJ116"/>
  <c r="AJ114"/>
  <c r="K113"/>
  <c r="K112"/>
  <c r="W112" s="1"/>
  <c r="K111"/>
  <c r="K110"/>
  <c r="W110" s="1"/>
  <c r="AJ108"/>
  <c r="AJ106"/>
  <c r="K105"/>
  <c r="K104"/>
  <c r="W104" s="1"/>
  <c r="K103"/>
  <c r="W103" s="1"/>
  <c r="K102"/>
  <c r="W102" s="1"/>
  <c r="AJ100"/>
  <c r="AJ98"/>
  <c r="K97"/>
  <c r="AV96"/>
  <c r="AD96" s="1"/>
  <c r="K96"/>
  <c r="W96" s="1"/>
  <c r="K95"/>
  <c r="K94"/>
  <c r="W94" s="1"/>
  <c r="AJ92"/>
  <c r="AJ90"/>
  <c r="K89"/>
  <c r="AV88"/>
  <c r="AD88" s="1"/>
  <c r="K88"/>
  <c r="W88" s="1"/>
  <c r="K87"/>
  <c r="K86"/>
  <c r="W86" s="1"/>
  <c r="K84"/>
  <c r="W84" s="1"/>
  <c r="K83"/>
  <c r="W83" s="1"/>
  <c r="K81"/>
  <c r="W81" s="1"/>
  <c r="AJ79"/>
  <c r="K78"/>
  <c r="AV77"/>
  <c r="AW77" s="1"/>
  <c r="K77"/>
  <c r="W77" s="1"/>
  <c r="K76"/>
  <c r="K75"/>
  <c r="W75" s="1"/>
  <c r="K74"/>
  <c r="K73"/>
  <c r="W73" s="1"/>
  <c r="AJ71"/>
  <c r="K70"/>
  <c r="AV69"/>
  <c r="AW69" s="1"/>
  <c r="K69"/>
  <c r="W69" s="1"/>
  <c r="K68"/>
  <c r="K66"/>
  <c r="W66" s="1"/>
  <c r="K64"/>
  <c r="W64" s="1"/>
  <c r="K62"/>
  <c r="W62" s="1"/>
  <c r="K60"/>
  <c r="W60" s="1"/>
  <c r="K58"/>
  <c r="W58" s="1"/>
  <c r="K56"/>
  <c r="W56" s="1"/>
  <c r="K54"/>
  <c r="W54" s="1"/>
  <c r="K52"/>
  <c r="AJ51"/>
  <c r="K50"/>
  <c r="AV49"/>
  <c r="AD49" s="1"/>
  <c r="K49"/>
  <c r="W49" s="1"/>
  <c r="AJ47"/>
  <c r="K46"/>
  <c r="AV45"/>
  <c r="AD45" s="1"/>
  <c r="K45"/>
  <c r="W45" s="1"/>
  <c r="AJ43"/>
  <c r="K42"/>
  <c r="AV41"/>
  <c r="AD41" s="1"/>
  <c r="K41"/>
  <c r="W41" s="1"/>
  <c r="AJ39"/>
  <c r="K38"/>
  <c r="AV37"/>
  <c r="AD37" s="1"/>
  <c r="K37"/>
  <c r="W37" s="1"/>
  <c r="AJ35"/>
  <c r="K34"/>
  <c r="AV33"/>
  <c r="AD33" s="1"/>
  <c r="K33"/>
  <c r="W33" s="1"/>
  <c r="AJ31"/>
  <c r="K30"/>
  <c r="AV29"/>
  <c r="AD29" s="1"/>
  <c r="K29"/>
  <c r="W29" s="1"/>
  <c r="K28"/>
  <c r="AV27"/>
  <c r="AD27" s="1"/>
  <c r="K115"/>
  <c r="K114"/>
  <c r="W114" s="1"/>
  <c r="K109"/>
  <c r="K106"/>
  <c r="W106" s="1"/>
  <c r="AM103"/>
  <c r="K101"/>
  <c r="K100"/>
  <c r="W100" s="1"/>
  <c r="K99"/>
  <c r="K98"/>
  <c r="W98" s="1"/>
  <c r="K93"/>
  <c r="K92"/>
  <c r="W92" s="1"/>
  <c r="K91"/>
  <c r="K90"/>
  <c r="W90" s="1"/>
  <c r="K85"/>
  <c r="K82"/>
  <c r="K80"/>
  <c r="W80" s="1"/>
  <c r="AN80" s="1"/>
  <c r="K79"/>
  <c r="W79" s="1"/>
  <c r="K72"/>
  <c r="W72" s="1"/>
  <c r="AN72" s="1"/>
  <c r="K71"/>
  <c r="W71" s="1"/>
  <c r="K67"/>
  <c r="K65"/>
  <c r="K63"/>
  <c r="K61"/>
  <c r="K59"/>
  <c r="K57"/>
  <c r="K55"/>
  <c r="AJ54"/>
  <c r="K53"/>
  <c r="W53" s="1"/>
  <c r="K51"/>
  <c r="W51" s="1"/>
  <c r="AN51" s="1"/>
  <c r="K48"/>
  <c r="K47"/>
  <c r="W47" s="1"/>
  <c r="K44"/>
  <c r="K43"/>
  <c r="W43" s="1"/>
  <c r="K40"/>
  <c r="K39"/>
  <c r="W39" s="1"/>
  <c r="K36"/>
  <c r="K35"/>
  <c r="W35" s="1"/>
  <c r="K32"/>
  <c r="K31"/>
  <c r="W31" s="1"/>
  <c r="K27"/>
  <c r="W27" s="1"/>
  <c r="G17"/>
  <c r="G18"/>
  <c r="G20"/>
  <c r="G21"/>
  <c r="G19"/>
  <c r="AV102"/>
  <c r="AD102" s="1"/>
  <c r="AV100"/>
  <c r="AD100" s="1"/>
  <c r="AV99"/>
  <c r="AV94"/>
  <c r="AD94" s="1"/>
  <c r="AV90"/>
  <c r="AD90" s="1"/>
  <c r="AV116"/>
  <c r="AW116" s="1"/>
  <c r="AV115"/>
  <c r="AD115" s="1"/>
  <c r="AV112"/>
  <c r="AD112" s="1"/>
  <c r="AV111"/>
  <c r="AD111" s="1"/>
  <c r="AV108"/>
  <c r="AW108" s="1"/>
  <c r="AV107"/>
  <c r="AW107" s="1"/>
  <c r="AV104"/>
  <c r="AD104" s="1"/>
  <c r="AV103"/>
  <c r="AD103" s="1"/>
  <c r="AV101"/>
  <c r="AW101" s="1"/>
  <c r="AV98"/>
  <c r="AD98" s="1"/>
  <c r="AV97"/>
  <c r="AW97" s="1"/>
  <c r="AV95"/>
  <c r="AD95" s="1"/>
  <c r="AV93"/>
  <c r="AW93" s="1"/>
  <c r="AV91"/>
  <c r="AD91" s="1"/>
  <c r="AV89"/>
  <c r="AW89" s="1"/>
  <c r="AV87"/>
  <c r="AD87" s="1"/>
  <c r="AV79"/>
  <c r="AW79" s="1"/>
  <c r="AV75"/>
  <c r="AW75" s="1"/>
  <c r="AV71"/>
  <c r="AW71" s="1"/>
  <c r="AV66"/>
  <c r="AW66" s="1"/>
  <c r="AV62"/>
  <c r="AW62" s="1"/>
  <c r="AV58"/>
  <c r="AW58" s="1"/>
  <c r="AV54"/>
  <c r="AW54" s="1"/>
  <c r="AV48"/>
  <c r="AD48" s="1"/>
  <c r="AV44"/>
  <c r="AD44" s="1"/>
  <c r="AV40"/>
  <c r="AD40" s="1"/>
  <c r="AV36"/>
  <c r="AW36" s="1"/>
  <c r="AV32"/>
  <c r="AD32" s="1"/>
  <c r="AV28"/>
  <c r="AD28" s="1"/>
  <c r="AV64"/>
  <c r="AW64" s="1"/>
  <c r="AV60"/>
  <c r="AW60" s="1"/>
  <c r="AV56"/>
  <c r="AW56" s="1"/>
  <c r="AV46"/>
  <c r="AD46" s="1"/>
  <c r="AV42"/>
  <c r="AD42" s="1"/>
  <c r="AV38"/>
  <c r="AW38" s="1"/>
  <c r="AV34"/>
  <c r="AD34" s="1"/>
  <c r="AV30"/>
  <c r="AD30" s="1"/>
  <c r="AV114"/>
  <c r="AD114" s="1"/>
  <c r="AV113"/>
  <c r="AW113" s="1"/>
  <c r="AV110"/>
  <c r="AD110" s="1"/>
  <c r="AV109"/>
  <c r="AD109" s="1"/>
  <c r="AV106"/>
  <c r="AW106" s="1"/>
  <c r="AV105"/>
  <c r="AD105" s="1"/>
  <c r="AV67"/>
  <c r="AV65"/>
  <c r="AD65" s="1"/>
  <c r="AV63"/>
  <c r="AV61"/>
  <c r="AD61" s="1"/>
  <c r="AV59"/>
  <c r="AV57"/>
  <c r="AD57" s="1"/>
  <c r="AV55"/>
  <c r="AW115"/>
  <c r="AD113"/>
  <c r="AW111"/>
  <c r="AW109"/>
  <c r="AD107"/>
  <c r="AW105"/>
  <c r="AW103"/>
  <c r="AW99"/>
  <c r="AD99"/>
  <c r="AW95"/>
  <c r="AW91"/>
  <c r="AW87"/>
  <c r="AW112"/>
  <c r="AW110"/>
  <c r="AD108"/>
  <c r="AW104"/>
  <c r="AD101"/>
  <c r="AD97"/>
  <c r="AD93"/>
  <c r="AD89"/>
  <c r="AW85"/>
  <c r="AD85"/>
  <c r="R84"/>
  <c r="AJ84"/>
  <c r="AM81"/>
  <c r="R80"/>
  <c r="AJ80"/>
  <c r="AM77"/>
  <c r="R76"/>
  <c r="AJ76"/>
  <c r="AM73"/>
  <c r="R72"/>
  <c r="AJ72"/>
  <c r="AM69"/>
  <c r="R68"/>
  <c r="AJ68"/>
  <c r="AM116"/>
  <c r="EC106" i="8" s="1"/>
  <c r="AJ115" i="7"/>
  <c r="AM114"/>
  <c r="AJ113"/>
  <c r="AM112"/>
  <c r="EC102" i="8" s="1"/>
  <c r="AJ111" i="7"/>
  <c r="AM110"/>
  <c r="EC100" i="8" s="1"/>
  <c r="AJ109" i="7"/>
  <c r="AM108"/>
  <c r="EC98" i="8" s="1"/>
  <c r="AJ107" i="7"/>
  <c r="AM106"/>
  <c r="AJ105"/>
  <c r="AM104"/>
  <c r="EC94" i="8" s="1"/>
  <c r="AJ103" i="7"/>
  <c r="AW102"/>
  <c r="AM102"/>
  <c r="EC92" i="8" s="1"/>
  <c r="AJ101" i="7"/>
  <c r="AW100"/>
  <c r="AM100"/>
  <c r="AJ99"/>
  <c r="AM98"/>
  <c r="AJ97"/>
  <c r="AW96"/>
  <c r="AM96"/>
  <c r="EC86" i="8" s="1"/>
  <c r="AJ95" i="7"/>
  <c r="AW94"/>
  <c r="AM94"/>
  <c r="EC84" i="8" s="1"/>
  <c r="AJ93" i="7"/>
  <c r="AW92"/>
  <c r="AM92"/>
  <c r="EC82" i="8" s="1"/>
  <c r="AJ91" i="7"/>
  <c r="AW90"/>
  <c r="AM90"/>
  <c r="AJ89"/>
  <c r="AW88"/>
  <c r="AM88"/>
  <c r="EC78" i="8" s="1"/>
  <c r="AJ87" i="7"/>
  <c r="AW86"/>
  <c r="AM86"/>
  <c r="EC76" i="8" s="1"/>
  <c r="AJ85" i="7"/>
  <c r="AV84"/>
  <c r="AN84"/>
  <c r="AU82"/>
  <c r="AV82" s="1"/>
  <c r="AD81"/>
  <c r="AV80"/>
  <c r="AU78"/>
  <c r="AV78" s="1"/>
  <c r="AD77"/>
  <c r="AV76"/>
  <c r="AU74"/>
  <c r="AV74" s="1"/>
  <c r="AD73"/>
  <c r="AV72"/>
  <c r="AU70"/>
  <c r="AV70" s="1"/>
  <c r="AD69"/>
  <c r="AV68"/>
  <c r="AM83"/>
  <c r="R82"/>
  <c r="AJ82"/>
  <c r="AM79"/>
  <c r="R78"/>
  <c r="AJ78"/>
  <c r="AM75"/>
  <c r="R74"/>
  <c r="AJ74"/>
  <c r="AM71"/>
  <c r="R70"/>
  <c r="AJ70"/>
  <c r="AD83"/>
  <c r="AD79"/>
  <c r="AD75"/>
  <c r="AD71"/>
  <c r="AD67"/>
  <c r="AW67"/>
  <c r="AD63"/>
  <c r="AW63"/>
  <c r="AD59"/>
  <c r="AW59"/>
  <c r="AD55"/>
  <c r="AW55"/>
  <c r="AW61"/>
  <c r="AM53"/>
  <c r="R52"/>
  <c r="AJ52"/>
  <c r="AW48"/>
  <c r="AW44"/>
  <c r="AW40"/>
  <c r="AD36"/>
  <c r="AW32"/>
  <c r="AW28"/>
  <c r="AD66"/>
  <c r="AD64"/>
  <c r="AD62"/>
  <c r="AD58"/>
  <c r="AD56"/>
  <c r="AD54"/>
  <c r="AD53"/>
  <c r="AM51"/>
  <c r="AW46"/>
  <c r="AW42"/>
  <c r="AD38"/>
  <c r="AW34"/>
  <c r="AW30"/>
  <c r="AJ67"/>
  <c r="AM66"/>
  <c r="AJ65"/>
  <c r="AM64"/>
  <c r="EC54" i="8" s="1"/>
  <c r="AJ63" i="7"/>
  <c r="AM62"/>
  <c r="AJ61"/>
  <c r="AM60"/>
  <c r="EC50" i="8" s="1"/>
  <c r="AJ59" i="7"/>
  <c r="AM58"/>
  <c r="AJ57"/>
  <c r="AM56"/>
  <c r="EC46" i="8" s="1"/>
  <c r="AJ55" i="7"/>
  <c r="AM54"/>
  <c r="EC44" i="8" s="1"/>
  <c r="AU52" i="7"/>
  <c r="AV52" s="1"/>
  <c r="AD51"/>
  <c r="AV50"/>
  <c r="AJ50"/>
  <c r="AW49"/>
  <c r="AM49"/>
  <c r="EC39" i="8" s="1"/>
  <c r="AJ48" i="7"/>
  <c r="AW47"/>
  <c r="AM47"/>
  <c r="AJ46"/>
  <c r="AW45"/>
  <c r="AM45"/>
  <c r="EC35" i="8" s="1"/>
  <c r="AJ44" i="7"/>
  <c r="AW43"/>
  <c r="AM43"/>
  <c r="AJ42"/>
  <c r="AW41"/>
  <c r="AM41"/>
  <c r="EC31" i="8" s="1"/>
  <c r="AJ40" i="7"/>
  <c r="AW39"/>
  <c r="AM39"/>
  <c r="AJ38"/>
  <c r="AW37"/>
  <c r="AM37"/>
  <c r="EC27" i="8" s="1"/>
  <c r="AJ36" i="7"/>
  <c r="AW35"/>
  <c r="AM35"/>
  <c r="AJ34"/>
  <c r="AW33"/>
  <c r="AM33"/>
  <c r="EC23" i="8" s="1"/>
  <c r="AJ32" i="7"/>
  <c r="AW31"/>
  <c r="AM31"/>
  <c r="AJ30"/>
  <c r="AW29"/>
  <c r="AM29"/>
  <c r="EC19" i="8" s="1"/>
  <c r="AJ28" i="7"/>
  <c r="AM27"/>
  <c r="K26"/>
  <c r="W26" s="1"/>
  <c r="K22"/>
  <c r="K25"/>
  <c r="W25" s="1"/>
  <c r="K23"/>
  <c r="W23" s="1"/>
  <c r="K21"/>
  <c r="W21" s="1"/>
  <c r="R17"/>
  <c r="R20"/>
  <c r="R18"/>
  <c r="AJ25"/>
  <c r="AJ23"/>
  <c r="AJ21"/>
  <c r="AJ19"/>
  <c r="AT25"/>
  <c r="AV25" s="1"/>
  <c r="AW25" s="1"/>
  <c r="AT23"/>
  <c r="AV23" s="1"/>
  <c r="AD23" s="1"/>
  <c r="AT21"/>
  <c r="AV21" s="1"/>
  <c r="AD21" s="1"/>
  <c r="AT19"/>
  <c r="AV19" s="1"/>
  <c r="AD19" s="1"/>
  <c r="AU17"/>
  <c r="AV17" s="1"/>
  <c r="AU26"/>
  <c r="AV26" s="1"/>
  <c r="AU24"/>
  <c r="AV24" s="1"/>
  <c r="AU22"/>
  <c r="AV22" s="1"/>
  <c r="AU20"/>
  <c r="AV20" s="1"/>
  <c r="AU18"/>
  <c r="AV18" s="1"/>
  <c r="K20"/>
  <c r="W20" s="1"/>
  <c r="BB43"/>
  <c r="BB41"/>
  <c r="BB39"/>
  <c r="BB37"/>
  <c r="BB42"/>
  <c r="BB40"/>
  <c r="BB38"/>
  <c r="BB33"/>
  <c r="BB31"/>
  <c r="BB29"/>
  <c r="BB28"/>
  <c r="BB32"/>
  <c r="AG114" l="1"/>
  <c r="I114" s="1"/>
  <c r="DH104" i="8"/>
  <c r="DL104" s="1"/>
  <c r="EB104" s="1"/>
  <c r="ES104" s="1"/>
  <c r="DH66"/>
  <c r="DL66" s="1"/>
  <c r="EB66" s="1"/>
  <c r="ES66" s="1"/>
  <c r="AG76" i="7"/>
  <c r="I76" s="1"/>
  <c r="DH40" i="8"/>
  <c r="DL40" s="1"/>
  <c r="EB40" s="1"/>
  <c r="ES40" s="1"/>
  <c r="AG50" i="7"/>
  <c r="I50" s="1"/>
  <c r="EC8" i="8"/>
  <c r="R21" i="7"/>
  <c r="AD25"/>
  <c r="AW23"/>
  <c r="AW21"/>
  <c r="AW19"/>
  <c r="EC17" i="8"/>
  <c r="FB8"/>
  <c r="EU8" s="1"/>
  <c r="FB10"/>
  <c r="EU10" s="1"/>
  <c r="FB12"/>
  <c r="EU12" s="1"/>
  <c r="FB14"/>
  <c r="EU14" s="1"/>
  <c r="FB16"/>
  <c r="EU16" s="1"/>
  <c r="FB18"/>
  <c r="EU18" s="1"/>
  <c r="FB20"/>
  <c r="EU20" s="1"/>
  <c r="FB22"/>
  <c r="EU22" s="1"/>
  <c r="FB24"/>
  <c r="EU24" s="1"/>
  <c r="FB26"/>
  <c r="EU26" s="1"/>
  <c r="FB28"/>
  <c r="EU28" s="1"/>
  <c r="FB30"/>
  <c r="EU30" s="1"/>
  <c r="FB32"/>
  <c r="EU32" s="1"/>
  <c r="FB34"/>
  <c r="EU34" s="1"/>
  <c r="FB36"/>
  <c r="EU36" s="1"/>
  <c r="FB38"/>
  <c r="EU38" s="1"/>
  <c r="FB40"/>
  <c r="EU40" s="1"/>
  <c r="FB42"/>
  <c r="EU42" s="1"/>
  <c r="FB44"/>
  <c r="EU44" s="1"/>
  <c r="FB46"/>
  <c r="EU46" s="1"/>
  <c r="FB48"/>
  <c r="EU48" s="1"/>
  <c r="FB50"/>
  <c r="EU50" s="1"/>
  <c r="FB52"/>
  <c r="EU52" s="1"/>
  <c r="FB54"/>
  <c r="EU54" s="1"/>
  <c r="FB56"/>
  <c r="EU56" s="1"/>
  <c r="FB58"/>
  <c r="EU58" s="1"/>
  <c r="FB60"/>
  <c r="EU60" s="1"/>
  <c r="FB62"/>
  <c r="EU62" s="1"/>
  <c r="FB64"/>
  <c r="EU64" s="1"/>
  <c r="FB66"/>
  <c r="EU66" s="1"/>
  <c r="FB68"/>
  <c r="EU68" s="1"/>
  <c r="FB70"/>
  <c r="EU70" s="1"/>
  <c r="FB72"/>
  <c r="EU72" s="1"/>
  <c r="FB9"/>
  <c r="EU9" s="1"/>
  <c r="FB11"/>
  <c r="EU11" s="1"/>
  <c r="FB13"/>
  <c r="EU13" s="1"/>
  <c r="FB15"/>
  <c r="EU15" s="1"/>
  <c r="FB17"/>
  <c r="EU17" s="1"/>
  <c r="FB19"/>
  <c r="EU19" s="1"/>
  <c r="FB21"/>
  <c r="EU21" s="1"/>
  <c r="FB23"/>
  <c r="EU23" s="1"/>
  <c r="FB25"/>
  <c r="EU25" s="1"/>
  <c r="FB27"/>
  <c r="EU27" s="1"/>
  <c r="FB29"/>
  <c r="EU29" s="1"/>
  <c r="FB31"/>
  <c r="EU31" s="1"/>
  <c r="FB33"/>
  <c r="EU33" s="1"/>
  <c r="FB35"/>
  <c r="EU35" s="1"/>
  <c r="FB37"/>
  <c r="EU37" s="1"/>
  <c r="FB39"/>
  <c r="EU39" s="1"/>
  <c r="FB41"/>
  <c r="EU41" s="1"/>
  <c r="FB43"/>
  <c r="EU43" s="1"/>
  <c r="FB45"/>
  <c r="EU45" s="1"/>
  <c r="FB47"/>
  <c r="EU47" s="1"/>
  <c r="FB49"/>
  <c r="EU49" s="1"/>
  <c r="FB51"/>
  <c r="EU51" s="1"/>
  <c r="FB53"/>
  <c r="EU53" s="1"/>
  <c r="FB55"/>
  <c r="EU55" s="1"/>
  <c r="FB57"/>
  <c r="EU57" s="1"/>
  <c r="FB59"/>
  <c r="EU59" s="1"/>
  <c r="FB61"/>
  <c r="EU61" s="1"/>
  <c r="FB63"/>
  <c r="EU63" s="1"/>
  <c r="FB65"/>
  <c r="EU65" s="1"/>
  <c r="FB67"/>
  <c r="EU67" s="1"/>
  <c r="FB69"/>
  <c r="EU69" s="1"/>
  <c r="FB71"/>
  <c r="EU71" s="1"/>
  <c r="FB73"/>
  <c r="EU73" s="1"/>
  <c r="FB75"/>
  <c r="EU75" s="1"/>
  <c r="FB77"/>
  <c r="EU77" s="1"/>
  <c r="FB79"/>
  <c r="EU79" s="1"/>
  <c r="FB76"/>
  <c r="EU76" s="1"/>
  <c r="FB80"/>
  <c r="EU80" s="1"/>
  <c r="FB81"/>
  <c r="EU81" s="1"/>
  <c r="FB83"/>
  <c r="EU83" s="1"/>
  <c r="FB85"/>
  <c r="EU85" s="1"/>
  <c r="FB87"/>
  <c r="EU87" s="1"/>
  <c r="FB89"/>
  <c r="EU89" s="1"/>
  <c r="FB91"/>
  <c r="EU91" s="1"/>
  <c r="FB93"/>
  <c r="EU93" s="1"/>
  <c r="FB95"/>
  <c r="EU95" s="1"/>
  <c r="FB97"/>
  <c r="EU97" s="1"/>
  <c r="FB99"/>
  <c r="EU99" s="1"/>
  <c r="FB101"/>
  <c r="EU101" s="1"/>
  <c r="FB103"/>
  <c r="EU103" s="1"/>
  <c r="FB105"/>
  <c r="EU105" s="1"/>
  <c r="FB7"/>
  <c r="EU7" s="1"/>
  <c r="FB74"/>
  <c r="EU74" s="1"/>
  <c r="FB78"/>
  <c r="EU78" s="1"/>
  <c r="FB82"/>
  <c r="EU82" s="1"/>
  <c r="FB84"/>
  <c r="EU84" s="1"/>
  <c r="FB86"/>
  <c r="EU86" s="1"/>
  <c r="FB88"/>
  <c r="EU88" s="1"/>
  <c r="FB90"/>
  <c r="EU90" s="1"/>
  <c r="FB92"/>
  <c r="EU92" s="1"/>
  <c r="FB94"/>
  <c r="EU94" s="1"/>
  <c r="FB96"/>
  <c r="EU96" s="1"/>
  <c r="FB98"/>
  <c r="EU98" s="1"/>
  <c r="FB100"/>
  <c r="EU100" s="1"/>
  <c r="FB102"/>
  <c r="EU102" s="1"/>
  <c r="FB104"/>
  <c r="EU104" s="1"/>
  <c r="FB106"/>
  <c r="EU106" s="1"/>
  <c r="FF8"/>
  <c r="FF10"/>
  <c r="FF12"/>
  <c r="FF14"/>
  <c r="FF16"/>
  <c r="FF18"/>
  <c r="FF20"/>
  <c r="FF22"/>
  <c r="FF24"/>
  <c r="FF26"/>
  <c r="FF28"/>
  <c r="FF30"/>
  <c r="FF32"/>
  <c r="FF34"/>
  <c r="FF36"/>
  <c r="FF38"/>
  <c r="FF40"/>
  <c r="FF42"/>
  <c r="FF44"/>
  <c r="FF46"/>
  <c r="FF48"/>
  <c r="FF50"/>
  <c r="FF52"/>
  <c r="FF54"/>
  <c r="FF56"/>
  <c r="FF58"/>
  <c r="FF60"/>
  <c r="FF62"/>
  <c r="FF64"/>
  <c r="FF66"/>
  <c r="FF68"/>
  <c r="FF70"/>
  <c r="FF72"/>
  <c r="FF9"/>
  <c r="FF11"/>
  <c r="FF13"/>
  <c r="FF15"/>
  <c r="FF17"/>
  <c r="FF19"/>
  <c r="FF21"/>
  <c r="FF23"/>
  <c r="FF25"/>
  <c r="FF27"/>
  <c r="FF29"/>
  <c r="FF31"/>
  <c r="FF33"/>
  <c r="FF35"/>
  <c r="FF37"/>
  <c r="FF39"/>
  <c r="FF41"/>
  <c r="FF43"/>
  <c r="FF45"/>
  <c r="FF47"/>
  <c r="FF49"/>
  <c r="FF51"/>
  <c r="FF53"/>
  <c r="FF55"/>
  <c r="FF57"/>
  <c r="FF59"/>
  <c r="FF61"/>
  <c r="FF63"/>
  <c r="FF65"/>
  <c r="FF67"/>
  <c r="FF69"/>
  <c r="FF71"/>
  <c r="FF73"/>
  <c r="FF75"/>
  <c r="FF77"/>
  <c r="FF79"/>
  <c r="FF76"/>
  <c r="FF80"/>
  <c r="FF81"/>
  <c r="FF83"/>
  <c r="FF85"/>
  <c r="FF87"/>
  <c r="FF89"/>
  <c r="FF91"/>
  <c r="FF93"/>
  <c r="FF95"/>
  <c r="FF97"/>
  <c r="FF99"/>
  <c r="FF101"/>
  <c r="FF103"/>
  <c r="FF105"/>
  <c r="FF7"/>
  <c r="FF74"/>
  <c r="FF78"/>
  <c r="FF82"/>
  <c r="FF84"/>
  <c r="FF86"/>
  <c r="FF88"/>
  <c r="FF90"/>
  <c r="FF92"/>
  <c r="FF94"/>
  <c r="FF96"/>
  <c r="FF98"/>
  <c r="FF100"/>
  <c r="FF102"/>
  <c r="FF104"/>
  <c r="FF106"/>
  <c r="FC9"/>
  <c r="EV9" s="1"/>
  <c r="FC11"/>
  <c r="EV11" s="1"/>
  <c r="FC13"/>
  <c r="EV13" s="1"/>
  <c r="FC15"/>
  <c r="EV15" s="1"/>
  <c r="FC17"/>
  <c r="EV17" s="1"/>
  <c r="FC19"/>
  <c r="EV19" s="1"/>
  <c r="FC21"/>
  <c r="EV21" s="1"/>
  <c r="FC23"/>
  <c r="EV23" s="1"/>
  <c r="FC25"/>
  <c r="EV25" s="1"/>
  <c r="FC27"/>
  <c r="EV27" s="1"/>
  <c r="FC29"/>
  <c r="EV29" s="1"/>
  <c r="FC31"/>
  <c r="EV31" s="1"/>
  <c r="FC33"/>
  <c r="EV33" s="1"/>
  <c r="FC35"/>
  <c r="EV35" s="1"/>
  <c r="FC37"/>
  <c r="EV37" s="1"/>
  <c r="FC39"/>
  <c r="EV39" s="1"/>
  <c r="FC41"/>
  <c r="EV41" s="1"/>
  <c r="FC43"/>
  <c r="EV43" s="1"/>
  <c r="FC45"/>
  <c r="EV45" s="1"/>
  <c r="FC47"/>
  <c r="EV47" s="1"/>
  <c r="FC49"/>
  <c r="EV49" s="1"/>
  <c r="FC51"/>
  <c r="EV51" s="1"/>
  <c r="FC53"/>
  <c r="EV53" s="1"/>
  <c r="FC55"/>
  <c r="EV55" s="1"/>
  <c r="FC57"/>
  <c r="EV57" s="1"/>
  <c r="FC59"/>
  <c r="EV59" s="1"/>
  <c r="FC61"/>
  <c r="EV61" s="1"/>
  <c r="FC63"/>
  <c r="EV63" s="1"/>
  <c r="FC65"/>
  <c r="EV65" s="1"/>
  <c r="FC67"/>
  <c r="EV67" s="1"/>
  <c r="FC69"/>
  <c r="EV69" s="1"/>
  <c r="FC71"/>
  <c r="EV71" s="1"/>
  <c r="FC73"/>
  <c r="EV73" s="1"/>
  <c r="FC8"/>
  <c r="EV8" s="1"/>
  <c r="FC10"/>
  <c r="EV10" s="1"/>
  <c r="FC12"/>
  <c r="EV12" s="1"/>
  <c r="FC14"/>
  <c r="EV14" s="1"/>
  <c r="FC16"/>
  <c r="EV16" s="1"/>
  <c r="FC18"/>
  <c r="EV18" s="1"/>
  <c r="FC20"/>
  <c r="EV20" s="1"/>
  <c r="FC22"/>
  <c r="EV22" s="1"/>
  <c r="FC24"/>
  <c r="EV24" s="1"/>
  <c r="FC26"/>
  <c r="EV26" s="1"/>
  <c r="FC28"/>
  <c r="EV28" s="1"/>
  <c r="FC30"/>
  <c r="EV30" s="1"/>
  <c r="FC32"/>
  <c r="EV32" s="1"/>
  <c r="FC34"/>
  <c r="EV34" s="1"/>
  <c r="FC36"/>
  <c r="EV36" s="1"/>
  <c r="FC38"/>
  <c r="EV38" s="1"/>
  <c r="FC40"/>
  <c r="EV40" s="1"/>
  <c r="FC42"/>
  <c r="EV42" s="1"/>
  <c r="FC44"/>
  <c r="EV44" s="1"/>
  <c r="FC46"/>
  <c r="EV46" s="1"/>
  <c r="FC48"/>
  <c r="EV48" s="1"/>
  <c r="FC50"/>
  <c r="EV50" s="1"/>
  <c r="FC52"/>
  <c r="EV52" s="1"/>
  <c r="FC54"/>
  <c r="EV54" s="1"/>
  <c r="FC56"/>
  <c r="EV56" s="1"/>
  <c r="FC58"/>
  <c r="EV58" s="1"/>
  <c r="FC60"/>
  <c r="EV60" s="1"/>
  <c r="FC62"/>
  <c r="EV62" s="1"/>
  <c r="FC64"/>
  <c r="EV64" s="1"/>
  <c r="FC66"/>
  <c r="EV66" s="1"/>
  <c r="FC68"/>
  <c r="EV68" s="1"/>
  <c r="FC70"/>
  <c r="EV70" s="1"/>
  <c r="FC72"/>
  <c r="EV72" s="1"/>
  <c r="FC74"/>
  <c r="EV74" s="1"/>
  <c r="FC76"/>
  <c r="EV76" s="1"/>
  <c r="FC78"/>
  <c r="EV78" s="1"/>
  <c r="FC80"/>
  <c r="EV80" s="1"/>
  <c r="FC77"/>
  <c r="EV77" s="1"/>
  <c r="FC82"/>
  <c r="EV82" s="1"/>
  <c r="FC84"/>
  <c r="EV84" s="1"/>
  <c r="FC86"/>
  <c r="EV86" s="1"/>
  <c r="FC88"/>
  <c r="EV88" s="1"/>
  <c r="FC90"/>
  <c r="EV90" s="1"/>
  <c r="FC92"/>
  <c r="EV92" s="1"/>
  <c r="FC94"/>
  <c r="EV94" s="1"/>
  <c r="FC96"/>
  <c r="EV96" s="1"/>
  <c r="FC98"/>
  <c r="EV98" s="1"/>
  <c r="FC100"/>
  <c r="EV100" s="1"/>
  <c r="FC102"/>
  <c r="EV102" s="1"/>
  <c r="FC104"/>
  <c r="EV104" s="1"/>
  <c r="FC106"/>
  <c r="EV106" s="1"/>
  <c r="FC75"/>
  <c r="EV75" s="1"/>
  <c r="FC79"/>
  <c r="EV79" s="1"/>
  <c r="FC81"/>
  <c r="EV81" s="1"/>
  <c r="FC83"/>
  <c r="EV83" s="1"/>
  <c r="FC85"/>
  <c r="EV85" s="1"/>
  <c r="FC87"/>
  <c r="EV87" s="1"/>
  <c r="FC89"/>
  <c r="EV89" s="1"/>
  <c r="FC91"/>
  <c r="EV91" s="1"/>
  <c r="FC93"/>
  <c r="EV93" s="1"/>
  <c r="FC95"/>
  <c r="EV95" s="1"/>
  <c r="FC97"/>
  <c r="EV97" s="1"/>
  <c r="FC99"/>
  <c r="EV99" s="1"/>
  <c r="FC101"/>
  <c r="EV101" s="1"/>
  <c r="FC103"/>
  <c r="EV103" s="1"/>
  <c r="FC105"/>
  <c r="EV105" s="1"/>
  <c r="FC7"/>
  <c r="EV7" s="1"/>
  <c r="FG9"/>
  <c r="EZ9" s="1"/>
  <c r="FG11"/>
  <c r="EZ11" s="1"/>
  <c r="FG13"/>
  <c r="EZ13" s="1"/>
  <c r="FG15"/>
  <c r="EZ15" s="1"/>
  <c r="FG17"/>
  <c r="EZ17" s="1"/>
  <c r="FG19"/>
  <c r="EZ19" s="1"/>
  <c r="FG21"/>
  <c r="EZ21" s="1"/>
  <c r="FG23"/>
  <c r="EZ23" s="1"/>
  <c r="FG25"/>
  <c r="EZ25" s="1"/>
  <c r="FG27"/>
  <c r="EZ27" s="1"/>
  <c r="FG29"/>
  <c r="EZ29" s="1"/>
  <c r="FG31"/>
  <c r="EZ31" s="1"/>
  <c r="FG33"/>
  <c r="EZ33" s="1"/>
  <c r="FG35"/>
  <c r="EZ35" s="1"/>
  <c r="FG37"/>
  <c r="EZ37" s="1"/>
  <c r="FG39"/>
  <c r="EZ39" s="1"/>
  <c r="FG41"/>
  <c r="EZ41" s="1"/>
  <c r="FG43"/>
  <c r="EZ43" s="1"/>
  <c r="FG45"/>
  <c r="EZ45" s="1"/>
  <c r="FG47"/>
  <c r="EZ47" s="1"/>
  <c r="FG49"/>
  <c r="EZ49" s="1"/>
  <c r="FG51"/>
  <c r="EZ51" s="1"/>
  <c r="FG53"/>
  <c r="EZ53" s="1"/>
  <c r="FG55"/>
  <c r="EZ55" s="1"/>
  <c r="FG57"/>
  <c r="EZ57" s="1"/>
  <c r="FG59"/>
  <c r="EZ59" s="1"/>
  <c r="FG61"/>
  <c r="EZ61" s="1"/>
  <c r="FG63"/>
  <c r="EZ63" s="1"/>
  <c r="FG65"/>
  <c r="EZ65" s="1"/>
  <c r="FG67"/>
  <c r="EZ67" s="1"/>
  <c r="FG69"/>
  <c r="EZ69" s="1"/>
  <c r="FG71"/>
  <c r="EZ71" s="1"/>
  <c r="FG8"/>
  <c r="EZ8" s="1"/>
  <c r="FG10"/>
  <c r="EZ10" s="1"/>
  <c r="FG12"/>
  <c r="EZ12" s="1"/>
  <c r="FG14"/>
  <c r="EZ14" s="1"/>
  <c r="FG16"/>
  <c r="EZ16" s="1"/>
  <c r="FG18"/>
  <c r="EZ18" s="1"/>
  <c r="FG20"/>
  <c r="EZ20" s="1"/>
  <c r="FG22"/>
  <c r="EZ22" s="1"/>
  <c r="FG24"/>
  <c r="EZ24" s="1"/>
  <c r="FG26"/>
  <c r="EZ26" s="1"/>
  <c r="FG28"/>
  <c r="EZ28" s="1"/>
  <c r="FG30"/>
  <c r="EZ30" s="1"/>
  <c r="FG32"/>
  <c r="EZ32" s="1"/>
  <c r="FG34"/>
  <c r="EZ34" s="1"/>
  <c r="FG36"/>
  <c r="EZ36" s="1"/>
  <c r="FG38"/>
  <c r="EZ38" s="1"/>
  <c r="FG40"/>
  <c r="EZ40" s="1"/>
  <c r="FG42"/>
  <c r="EZ42" s="1"/>
  <c r="FG44"/>
  <c r="EZ44" s="1"/>
  <c r="FG46"/>
  <c r="EZ46" s="1"/>
  <c r="FG48"/>
  <c r="EZ48" s="1"/>
  <c r="FG50"/>
  <c r="EZ50" s="1"/>
  <c r="FG52"/>
  <c r="EZ52" s="1"/>
  <c r="FG54"/>
  <c r="EZ54" s="1"/>
  <c r="FG56"/>
  <c r="EZ56" s="1"/>
  <c r="FG58"/>
  <c r="EZ58" s="1"/>
  <c r="FG60"/>
  <c r="EZ60" s="1"/>
  <c r="FG62"/>
  <c r="EZ62" s="1"/>
  <c r="FG64"/>
  <c r="EZ64" s="1"/>
  <c r="FG66"/>
  <c r="EZ66" s="1"/>
  <c r="FG68"/>
  <c r="EZ68" s="1"/>
  <c r="FG70"/>
  <c r="EZ70" s="1"/>
  <c r="FG72"/>
  <c r="EZ72" s="1"/>
  <c r="FG74"/>
  <c r="EZ74" s="1"/>
  <c r="FG76"/>
  <c r="EZ76" s="1"/>
  <c r="FG78"/>
  <c r="EZ78" s="1"/>
  <c r="FG80"/>
  <c r="EZ80" s="1"/>
  <c r="FG73"/>
  <c r="EZ73" s="1"/>
  <c r="FG77"/>
  <c r="EZ77" s="1"/>
  <c r="FG82"/>
  <c r="EZ82" s="1"/>
  <c r="FG84"/>
  <c r="EZ84" s="1"/>
  <c r="FG86"/>
  <c r="EZ86" s="1"/>
  <c r="FG88"/>
  <c r="EZ88" s="1"/>
  <c r="FG90"/>
  <c r="EZ90" s="1"/>
  <c r="FG92"/>
  <c r="EZ92" s="1"/>
  <c r="FG94"/>
  <c r="EZ94" s="1"/>
  <c r="FG96"/>
  <c r="EZ96" s="1"/>
  <c r="FG98"/>
  <c r="EZ98" s="1"/>
  <c r="FG100"/>
  <c r="EZ100" s="1"/>
  <c r="FG102"/>
  <c r="EZ102" s="1"/>
  <c r="FG104"/>
  <c r="EZ104" s="1"/>
  <c r="FG106"/>
  <c r="EZ106" s="1"/>
  <c r="FG75"/>
  <c r="EZ75" s="1"/>
  <c r="FG79"/>
  <c r="EZ79" s="1"/>
  <c r="FG81"/>
  <c r="EZ81" s="1"/>
  <c r="FG83"/>
  <c r="EZ83" s="1"/>
  <c r="FG85"/>
  <c r="EZ85" s="1"/>
  <c r="FG87"/>
  <c r="EZ87" s="1"/>
  <c r="FG89"/>
  <c r="EZ89" s="1"/>
  <c r="FG91"/>
  <c r="EZ91" s="1"/>
  <c r="FG93"/>
  <c r="EZ93" s="1"/>
  <c r="FG95"/>
  <c r="EZ95" s="1"/>
  <c r="FG97"/>
  <c r="EZ97" s="1"/>
  <c r="FG99"/>
  <c r="EZ99" s="1"/>
  <c r="FG101"/>
  <c r="EZ101" s="1"/>
  <c r="FG103"/>
  <c r="EZ103" s="1"/>
  <c r="FG105"/>
  <c r="EZ105" s="1"/>
  <c r="FG7"/>
  <c r="EZ7" s="1"/>
  <c r="FD8"/>
  <c r="FD10"/>
  <c r="EW10" s="1"/>
  <c r="FD12"/>
  <c r="FD14"/>
  <c r="EW14" s="1"/>
  <c r="FD16"/>
  <c r="FD18"/>
  <c r="EW18" s="1"/>
  <c r="FD20"/>
  <c r="FD22"/>
  <c r="EW22" s="1"/>
  <c r="FD24"/>
  <c r="FD26"/>
  <c r="EW26" s="1"/>
  <c r="FD28"/>
  <c r="FD30"/>
  <c r="EW30" s="1"/>
  <c r="FD32"/>
  <c r="FD34"/>
  <c r="EW34" s="1"/>
  <c r="FD36"/>
  <c r="FD38"/>
  <c r="EW38" s="1"/>
  <c r="FD40"/>
  <c r="FD42"/>
  <c r="EW42" s="1"/>
  <c r="FD44"/>
  <c r="FD46"/>
  <c r="EW46" s="1"/>
  <c r="FD48"/>
  <c r="FD50"/>
  <c r="EW50" s="1"/>
  <c r="FD52"/>
  <c r="FD54"/>
  <c r="EW54" s="1"/>
  <c r="FD56"/>
  <c r="FD58"/>
  <c r="EW58" s="1"/>
  <c r="FD60"/>
  <c r="FD62"/>
  <c r="EW62" s="1"/>
  <c r="FD64"/>
  <c r="FD66"/>
  <c r="EW66" s="1"/>
  <c r="FD68"/>
  <c r="FD70"/>
  <c r="EW70" s="1"/>
  <c r="FD72"/>
  <c r="FD9"/>
  <c r="EW9" s="1"/>
  <c r="FD11"/>
  <c r="EW11" s="1"/>
  <c r="FD13"/>
  <c r="EW13" s="1"/>
  <c r="FD15"/>
  <c r="EW15" s="1"/>
  <c r="FD17"/>
  <c r="EW17" s="1"/>
  <c r="FD19"/>
  <c r="EW19" s="1"/>
  <c r="FD21"/>
  <c r="EW21" s="1"/>
  <c r="FD23"/>
  <c r="EW23" s="1"/>
  <c r="FD25"/>
  <c r="EW25" s="1"/>
  <c r="FD27"/>
  <c r="EW27" s="1"/>
  <c r="FD29"/>
  <c r="EW29" s="1"/>
  <c r="FD31"/>
  <c r="EW31" s="1"/>
  <c r="FD33"/>
  <c r="EW33" s="1"/>
  <c r="FD35"/>
  <c r="EW35" s="1"/>
  <c r="FD37"/>
  <c r="EW37" s="1"/>
  <c r="FD39"/>
  <c r="EW39" s="1"/>
  <c r="FD41"/>
  <c r="EW41" s="1"/>
  <c r="FD43"/>
  <c r="EW43" s="1"/>
  <c r="FD45"/>
  <c r="EW45" s="1"/>
  <c r="FD47"/>
  <c r="EW47" s="1"/>
  <c r="FD49"/>
  <c r="EW49" s="1"/>
  <c r="FD51"/>
  <c r="EW51" s="1"/>
  <c r="FD53"/>
  <c r="EW53" s="1"/>
  <c r="FD55"/>
  <c r="EW55" s="1"/>
  <c r="FD57"/>
  <c r="EW57" s="1"/>
  <c r="FD59"/>
  <c r="EW59" s="1"/>
  <c r="FD61"/>
  <c r="EW61" s="1"/>
  <c r="FD63"/>
  <c r="EW63" s="1"/>
  <c r="FD65"/>
  <c r="EW65" s="1"/>
  <c r="FD67"/>
  <c r="EW67" s="1"/>
  <c r="FD69"/>
  <c r="EW69" s="1"/>
  <c r="FD71"/>
  <c r="EW71" s="1"/>
  <c r="FD73"/>
  <c r="EW73" s="1"/>
  <c r="FD75"/>
  <c r="EW75" s="1"/>
  <c r="FD77"/>
  <c r="EW77" s="1"/>
  <c r="FD79"/>
  <c r="FD74"/>
  <c r="EW74" s="1"/>
  <c r="FD78"/>
  <c r="EW78" s="1"/>
  <c r="FD81"/>
  <c r="EW81" s="1"/>
  <c r="FD83"/>
  <c r="FD85"/>
  <c r="EW85" s="1"/>
  <c r="FD87"/>
  <c r="FD89"/>
  <c r="EW89" s="1"/>
  <c r="FD91"/>
  <c r="FD93"/>
  <c r="EW93" s="1"/>
  <c r="FD95"/>
  <c r="FD97"/>
  <c r="EW97" s="1"/>
  <c r="FD99"/>
  <c r="FD101"/>
  <c r="EW101" s="1"/>
  <c r="FD103"/>
  <c r="FD105"/>
  <c r="EW105" s="1"/>
  <c r="FD7"/>
  <c r="FD76"/>
  <c r="EW76" s="1"/>
  <c r="FD80"/>
  <c r="EW80" s="1"/>
  <c r="FD82"/>
  <c r="EW82" s="1"/>
  <c r="FD84"/>
  <c r="EW84" s="1"/>
  <c r="FD86"/>
  <c r="EW86" s="1"/>
  <c r="FD88"/>
  <c r="EW88" s="1"/>
  <c r="FD90"/>
  <c r="EW90" s="1"/>
  <c r="FD92"/>
  <c r="EW92" s="1"/>
  <c r="FD94"/>
  <c r="EW94" s="1"/>
  <c r="FD96"/>
  <c r="EW96" s="1"/>
  <c r="FD98"/>
  <c r="EW98" s="1"/>
  <c r="FD100"/>
  <c r="EW100" s="1"/>
  <c r="FD102"/>
  <c r="EW102" s="1"/>
  <c r="FD104"/>
  <c r="EW104" s="1"/>
  <c r="FD106"/>
  <c r="EW106" s="1"/>
  <c r="FH8"/>
  <c r="FH10"/>
  <c r="FH12"/>
  <c r="FH14"/>
  <c r="FH16"/>
  <c r="FH18"/>
  <c r="FH20"/>
  <c r="FH22"/>
  <c r="FH24"/>
  <c r="FH26"/>
  <c r="FH28"/>
  <c r="FH30"/>
  <c r="FH32"/>
  <c r="FH34"/>
  <c r="FH36"/>
  <c r="FH38"/>
  <c r="FH40"/>
  <c r="FH42"/>
  <c r="FH44"/>
  <c r="FH46"/>
  <c r="FH48"/>
  <c r="FH50"/>
  <c r="FH52"/>
  <c r="FH54"/>
  <c r="FH56"/>
  <c r="FH58"/>
  <c r="FH60"/>
  <c r="FH62"/>
  <c r="FH64"/>
  <c r="FH66"/>
  <c r="FH68"/>
  <c r="FH70"/>
  <c r="FH72"/>
  <c r="FH9"/>
  <c r="FH11"/>
  <c r="FH13"/>
  <c r="FH15"/>
  <c r="FH17"/>
  <c r="FH19"/>
  <c r="FH21"/>
  <c r="FH23"/>
  <c r="FH25"/>
  <c r="FH27"/>
  <c r="FH29"/>
  <c r="FH31"/>
  <c r="FH33"/>
  <c r="FH35"/>
  <c r="FH37"/>
  <c r="FH39"/>
  <c r="FH41"/>
  <c r="FH43"/>
  <c r="FH45"/>
  <c r="FH47"/>
  <c r="FH49"/>
  <c r="FH51"/>
  <c r="FH53"/>
  <c r="FH55"/>
  <c r="FH57"/>
  <c r="FH59"/>
  <c r="FH61"/>
  <c r="FH63"/>
  <c r="FH65"/>
  <c r="FH67"/>
  <c r="FH69"/>
  <c r="FH71"/>
  <c r="FH73"/>
  <c r="FH75"/>
  <c r="FH77"/>
  <c r="FH79"/>
  <c r="FH74"/>
  <c r="FH78"/>
  <c r="FH81"/>
  <c r="FH83"/>
  <c r="FH85"/>
  <c r="FH87"/>
  <c r="FH89"/>
  <c r="FH91"/>
  <c r="FH93"/>
  <c r="FH95"/>
  <c r="FH97"/>
  <c r="FH99"/>
  <c r="FH101"/>
  <c r="FH103"/>
  <c r="FH105"/>
  <c r="FH7"/>
  <c r="FH76"/>
  <c r="FH80"/>
  <c r="FH82"/>
  <c r="FH84"/>
  <c r="FH86"/>
  <c r="FH88"/>
  <c r="FH90"/>
  <c r="FH92"/>
  <c r="FH94"/>
  <c r="FH96"/>
  <c r="FH98"/>
  <c r="FH100"/>
  <c r="FH102"/>
  <c r="FH104"/>
  <c r="FH106"/>
  <c r="FE9"/>
  <c r="FE11"/>
  <c r="EX11" s="1"/>
  <c r="FE13"/>
  <c r="FE15"/>
  <c r="EX15" s="1"/>
  <c r="FE17"/>
  <c r="FE19"/>
  <c r="EX19" s="1"/>
  <c r="FE21"/>
  <c r="FE23"/>
  <c r="EX23" s="1"/>
  <c r="FE25"/>
  <c r="FE27"/>
  <c r="EX27" s="1"/>
  <c r="FE29"/>
  <c r="FE31"/>
  <c r="EX31" s="1"/>
  <c r="FE33"/>
  <c r="FE35"/>
  <c r="EX35" s="1"/>
  <c r="FE37"/>
  <c r="FE39"/>
  <c r="EX39" s="1"/>
  <c r="FE41"/>
  <c r="FE43"/>
  <c r="EX43" s="1"/>
  <c r="FE45"/>
  <c r="FE47"/>
  <c r="EX47" s="1"/>
  <c r="FE49"/>
  <c r="FE51"/>
  <c r="EX51" s="1"/>
  <c r="FE53"/>
  <c r="FE55"/>
  <c r="EX55" s="1"/>
  <c r="FE57"/>
  <c r="FE59"/>
  <c r="EX59" s="1"/>
  <c r="FE61"/>
  <c r="FE63"/>
  <c r="EX63" s="1"/>
  <c r="FE65"/>
  <c r="FE67"/>
  <c r="EX67" s="1"/>
  <c r="FE69"/>
  <c r="FE71"/>
  <c r="EX71" s="1"/>
  <c r="FE8"/>
  <c r="EX8" s="1"/>
  <c r="FE10"/>
  <c r="EX10" s="1"/>
  <c r="FE12"/>
  <c r="EX12" s="1"/>
  <c r="FE14"/>
  <c r="EX14" s="1"/>
  <c r="FE16"/>
  <c r="EX16" s="1"/>
  <c r="FE18"/>
  <c r="EX18" s="1"/>
  <c r="FE20"/>
  <c r="EX20" s="1"/>
  <c r="FE22"/>
  <c r="EX22" s="1"/>
  <c r="FE24"/>
  <c r="EX24" s="1"/>
  <c r="FE26"/>
  <c r="EX26" s="1"/>
  <c r="FE28"/>
  <c r="EX28" s="1"/>
  <c r="FE30"/>
  <c r="EX30" s="1"/>
  <c r="FE32"/>
  <c r="EX32" s="1"/>
  <c r="FE34"/>
  <c r="EX34" s="1"/>
  <c r="FE36"/>
  <c r="EX36" s="1"/>
  <c r="FE38"/>
  <c r="EX38" s="1"/>
  <c r="FE40"/>
  <c r="EX40" s="1"/>
  <c r="FE42"/>
  <c r="EX42" s="1"/>
  <c r="FE44"/>
  <c r="EX44" s="1"/>
  <c r="FE46"/>
  <c r="EX46" s="1"/>
  <c r="FE48"/>
  <c r="EX48" s="1"/>
  <c r="FE50"/>
  <c r="EX50" s="1"/>
  <c r="FE52"/>
  <c r="EX52" s="1"/>
  <c r="FE54"/>
  <c r="EX54" s="1"/>
  <c r="FE56"/>
  <c r="EX56" s="1"/>
  <c r="FE58"/>
  <c r="EX58" s="1"/>
  <c r="FE60"/>
  <c r="EX60" s="1"/>
  <c r="FE62"/>
  <c r="EX62" s="1"/>
  <c r="FE64"/>
  <c r="EX64" s="1"/>
  <c r="FE66"/>
  <c r="EX66" s="1"/>
  <c r="FE68"/>
  <c r="EX68" s="1"/>
  <c r="FE70"/>
  <c r="EX70" s="1"/>
  <c r="FE72"/>
  <c r="EX72" s="1"/>
  <c r="FE74"/>
  <c r="EX74" s="1"/>
  <c r="FE76"/>
  <c r="FE78"/>
  <c r="EX78" s="1"/>
  <c r="FE80"/>
  <c r="EX80" s="1"/>
  <c r="FE75"/>
  <c r="EX75" s="1"/>
  <c r="FE79"/>
  <c r="EX79" s="1"/>
  <c r="FE82"/>
  <c r="EX82" s="1"/>
  <c r="FE84"/>
  <c r="EX84" s="1"/>
  <c r="FE86"/>
  <c r="EX86" s="1"/>
  <c r="FE88"/>
  <c r="EX88" s="1"/>
  <c r="FE90"/>
  <c r="EX90" s="1"/>
  <c r="FE92"/>
  <c r="EX92" s="1"/>
  <c r="FE94"/>
  <c r="EX94" s="1"/>
  <c r="FE96"/>
  <c r="EX96" s="1"/>
  <c r="FE98"/>
  <c r="EX98" s="1"/>
  <c r="FE100"/>
  <c r="EX100" s="1"/>
  <c r="FE102"/>
  <c r="EX102" s="1"/>
  <c r="FE104"/>
  <c r="EX104" s="1"/>
  <c r="FE106"/>
  <c r="EX106" s="1"/>
  <c r="FE73"/>
  <c r="FE77"/>
  <c r="EX77" s="1"/>
  <c r="FE81"/>
  <c r="FE83"/>
  <c r="EX83" s="1"/>
  <c r="FE85"/>
  <c r="FE87"/>
  <c r="EX87" s="1"/>
  <c r="FE89"/>
  <c r="FE91"/>
  <c r="EX91" s="1"/>
  <c r="FE93"/>
  <c r="FE95"/>
  <c r="EX95" s="1"/>
  <c r="FE97"/>
  <c r="FE99"/>
  <c r="EX99" s="1"/>
  <c r="FE101"/>
  <c r="FE103"/>
  <c r="EX103" s="1"/>
  <c r="FE105"/>
  <c r="FE7"/>
  <c r="EX7" s="1"/>
  <c r="DH12"/>
  <c r="DL12" s="1"/>
  <c r="EB12" s="1"/>
  <c r="ES12" s="1"/>
  <c r="AG22" i="7"/>
  <c r="R22" s="1"/>
  <c r="DX23" i="8"/>
  <c r="DX26"/>
  <c r="DX28"/>
  <c r="DX30"/>
  <c r="DX32"/>
  <c r="DX34"/>
  <c r="DX36"/>
  <c r="DX38"/>
  <c r="DX40"/>
  <c r="DX42"/>
  <c r="DX44"/>
  <c r="DX46"/>
  <c r="DX48"/>
  <c r="DX50"/>
  <c r="DX52"/>
  <c r="DX8"/>
  <c r="DX10"/>
  <c r="DX12"/>
  <c r="DX14"/>
  <c r="DX16"/>
  <c r="DX18"/>
  <c r="DX20"/>
  <c r="DX22"/>
  <c r="DX25"/>
  <c r="DX29"/>
  <c r="DX33"/>
  <c r="DX37"/>
  <c r="DX41"/>
  <c r="DX45"/>
  <c r="DX49"/>
  <c r="DX53"/>
  <c r="DX54"/>
  <c r="DX56"/>
  <c r="DX58"/>
  <c r="DX60"/>
  <c r="DX62"/>
  <c r="DX64"/>
  <c r="DX66"/>
  <c r="DX68"/>
  <c r="DX70"/>
  <c r="DX72"/>
  <c r="DX74"/>
  <c r="DX76"/>
  <c r="DX78"/>
  <c r="DX80"/>
  <c r="DX9"/>
  <c r="DX11"/>
  <c r="DX13"/>
  <c r="DX15"/>
  <c r="DX17"/>
  <c r="DX19"/>
  <c r="DX21"/>
  <c r="DX24"/>
  <c r="DX27"/>
  <c r="DX31"/>
  <c r="DX35"/>
  <c r="DX39"/>
  <c r="DX43"/>
  <c r="DX47"/>
  <c r="DX51"/>
  <c r="DX55"/>
  <c r="DX57"/>
  <c r="DX59"/>
  <c r="DX61"/>
  <c r="DX63"/>
  <c r="DX65"/>
  <c r="DX67"/>
  <c r="DX69"/>
  <c r="DX71"/>
  <c r="DX73"/>
  <c r="DX75"/>
  <c r="DX77"/>
  <c r="DX79"/>
  <c r="DX81"/>
  <c r="DX83"/>
  <c r="DX85"/>
  <c r="DX87"/>
  <c r="DX89"/>
  <c r="DX91"/>
  <c r="DX93"/>
  <c r="DX95"/>
  <c r="DX97"/>
  <c r="DX99"/>
  <c r="DX101"/>
  <c r="DX103"/>
  <c r="DX105"/>
  <c r="DX82"/>
  <c r="DX86"/>
  <c r="DX90"/>
  <c r="DX94"/>
  <c r="DX98"/>
  <c r="DX102"/>
  <c r="DX84"/>
  <c r="DX88"/>
  <c r="DX92"/>
  <c r="DX96"/>
  <c r="DX100"/>
  <c r="DX104"/>
  <c r="DX106"/>
  <c r="DX7"/>
  <c r="DY8"/>
  <c r="DY9"/>
  <c r="DR9" s="1"/>
  <c r="DY10"/>
  <c r="DR10" s="1"/>
  <c r="DY11"/>
  <c r="DR11" s="1"/>
  <c r="DY12"/>
  <c r="DY13"/>
  <c r="DR13" s="1"/>
  <c r="DY14"/>
  <c r="DR14" s="1"/>
  <c r="DY15"/>
  <c r="DR15" s="1"/>
  <c r="DY16"/>
  <c r="DY17"/>
  <c r="DR17" s="1"/>
  <c r="DY18"/>
  <c r="DR18" s="1"/>
  <c r="DY19"/>
  <c r="DR19" s="1"/>
  <c r="DY20"/>
  <c r="DY21"/>
  <c r="DR21" s="1"/>
  <c r="DY22"/>
  <c r="DR22" s="1"/>
  <c r="DY24"/>
  <c r="DR24" s="1"/>
  <c r="DY25"/>
  <c r="DY27"/>
  <c r="DR27" s="1"/>
  <c r="DY29"/>
  <c r="DR29" s="1"/>
  <c r="DY31"/>
  <c r="DR31" s="1"/>
  <c r="DY33"/>
  <c r="DY35"/>
  <c r="DR35" s="1"/>
  <c r="DY37"/>
  <c r="DR37" s="1"/>
  <c r="DY39"/>
  <c r="DR39" s="1"/>
  <c r="DY41"/>
  <c r="DY43"/>
  <c r="DR43" s="1"/>
  <c r="DY45"/>
  <c r="DR45" s="1"/>
  <c r="DY47"/>
  <c r="DR47" s="1"/>
  <c r="DY49"/>
  <c r="DY51"/>
  <c r="DR51" s="1"/>
  <c r="DY53"/>
  <c r="DR53" s="1"/>
  <c r="DY23"/>
  <c r="DR23" s="1"/>
  <c r="DY26"/>
  <c r="DY30"/>
  <c r="DR30" s="1"/>
  <c r="DY34"/>
  <c r="DY38"/>
  <c r="DR38" s="1"/>
  <c r="DY42"/>
  <c r="DY46"/>
  <c r="DR46" s="1"/>
  <c r="DY50"/>
  <c r="DY55"/>
  <c r="DR55" s="1"/>
  <c r="DY57"/>
  <c r="DY59"/>
  <c r="DR59" s="1"/>
  <c r="DY61"/>
  <c r="DY63"/>
  <c r="DR63" s="1"/>
  <c r="DY65"/>
  <c r="DY67"/>
  <c r="DR67" s="1"/>
  <c r="DY69"/>
  <c r="DY71"/>
  <c r="DR71" s="1"/>
  <c r="DY73"/>
  <c r="DY75"/>
  <c r="DR75" s="1"/>
  <c r="DY77"/>
  <c r="DY79"/>
  <c r="DR79" s="1"/>
  <c r="DY28"/>
  <c r="DR28" s="1"/>
  <c r="DY32"/>
  <c r="DR32" s="1"/>
  <c r="DY36"/>
  <c r="DR36" s="1"/>
  <c r="DY40"/>
  <c r="DR40" s="1"/>
  <c r="DY44"/>
  <c r="DR44" s="1"/>
  <c r="DY48"/>
  <c r="DR48" s="1"/>
  <c r="DY52"/>
  <c r="DR52" s="1"/>
  <c r="DY54"/>
  <c r="DR54" s="1"/>
  <c r="DY56"/>
  <c r="DR56" s="1"/>
  <c r="DY58"/>
  <c r="DR58" s="1"/>
  <c r="DY60"/>
  <c r="DR60" s="1"/>
  <c r="DY62"/>
  <c r="DR62" s="1"/>
  <c r="DY64"/>
  <c r="DR64" s="1"/>
  <c r="DY66"/>
  <c r="DR66" s="1"/>
  <c r="DY68"/>
  <c r="DR68" s="1"/>
  <c r="DY70"/>
  <c r="DR70" s="1"/>
  <c r="DY72"/>
  <c r="DR72" s="1"/>
  <c r="DY74"/>
  <c r="DR74" s="1"/>
  <c r="DY76"/>
  <c r="DR76" s="1"/>
  <c r="DY78"/>
  <c r="DR78" s="1"/>
  <c r="DY80"/>
  <c r="DR80" s="1"/>
  <c r="DY82"/>
  <c r="DR82" s="1"/>
  <c r="DY84"/>
  <c r="DR84" s="1"/>
  <c r="DY86"/>
  <c r="DR86" s="1"/>
  <c r="DY88"/>
  <c r="DY90"/>
  <c r="DR90" s="1"/>
  <c r="DY92"/>
  <c r="DR92" s="1"/>
  <c r="DY94"/>
  <c r="DR94" s="1"/>
  <c r="DY96"/>
  <c r="DY98"/>
  <c r="DR98" s="1"/>
  <c r="DY100"/>
  <c r="DR100" s="1"/>
  <c r="DY102"/>
  <c r="DR102" s="1"/>
  <c r="DY104"/>
  <c r="DY83"/>
  <c r="DR83" s="1"/>
  <c r="DY87"/>
  <c r="DR87" s="1"/>
  <c r="DY91"/>
  <c r="DR91" s="1"/>
  <c r="DY95"/>
  <c r="DR95" s="1"/>
  <c r="DY99"/>
  <c r="DR99" s="1"/>
  <c r="DY103"/>
  <c r="DR103" s="1"/>
  <c r="DY106"/>
  <c r="DR106" s="1"/>
  <c r="DY7"/>
  <c r="DY81"/>
  <c r="DR81" s="1"/>
  <c r="DY85"/>
  <c r="DY89"/>
  <c r="DR89" s="1"/>
  <c r="DY93"/>
  <c r="DY97"/>
  <c r="DR97" s="1"/>
  <c r="DY101"/>
  <c r="DY105"/>
  <c r="DR105" s="1"/>
  <c r="U38" i="7"/>
  <c r="DM28" i="8"/>
  <c r="U42" i="7"/>
  <c r="DM32" i="8"/>
  <c r="U46" i="7"/>
  <c r="DM36" i="8"/>
  <c r="U50" i="7"/>
  <c r="DM40" i="8"/>
  <c r="X58" i="7"/>
  <c r="EC48" i="8"/>
  <c r="X62" i="7"/>
  <c r="EC52" i="8"/>
  <c r="X66" i="7"/>
  <c r="EC56" i="8"/>
  <c r="U52" i="7"/>
  <c r="DM42" i="8"/>
  <c r="X53" i="7"/>
  <c r="EC43" i="8"/>
  <c r="U70" i="7"/>
  <c r="DM60" i="8"/>
  <c r="X71" i="7"/>
  <c r="EC61" i="8"/>
  <c r="U78" i="7"/>
  <c r="DM68" i="8"/>
  <c r="X79" i="7"/>
  <c r="EC69" i="8"/>
  <c r="U85" i="7"/>
  <c r="DM75" i="8"/>
  <c r="U89" i="7"/>
  <c r="DM79" i="8"/>
  <c r="U93" i="7"/>
  <c r="DM83" i="8"/>
  <c r="U97" i="7"/>
  <c r="DM87" i="8"/>
  <c r="U99" i="7"/>
  <c r="DM89" i="8"/>
  <c r="U103" i="7"/>
  <c r="DM93" i="8"/>
  <c r="U105" i="7"/>
  <c r="DM95" i="8"/>
  <c r="U107" i="7"/>
  <c r="DM97" i="8"/>
  <c r="U109" i="7"/>
  <c r="DM99" i="8"/>
  <c r="U111" i="7"/>
  <c r="DM101" i="8"/>
  <c r="U113" i="7"/>
  <c r="DM103" i="8"/>
  <c r="U115" i="7"/>
  <c r="DM105" i="8"/>
  <c r="U68" i="7"/>
  <c r="DM58" i="8"/>
  <c r="X69" i="7"/>
  <c r="EC59" i="8"/>
  <c r="U76" i="7"/>
  <c r="DM66" i="8"/>
  <c r="X77" i="7"/>
  <c r="EC67" i="8"/>
  <c r="U84" i="7"/>
  <c r="DM74" i="8"/>
  <c r="U54" i="7"/>
  <c r="DM44" i="8"/>
  <c r="X103" i="7"/>
  <c r="EC93" i="8"/>
  <c r="U39" i="7"/>
  <c r="DM29" i="8"/>
  <c r="U43" i="7"/>
  <c r="DM33" i="8"/>
  <c r="U47" i="7"/>
  <c r="DM37" i="8"/>
  <c r="U51" i="7"/>
  <c r="DM41" i="8"/>
  <c r="U90" i="7"/>
  <c r="DM80" i="8"/>
  <c r="U100" i="7"/>
  <c r="DM90" i="8"/>
  <c r="U108" i="7"/>
  <c r="DM98" i="8"/>
  <c r="DM106"/>
  <c r="U37" i="7"/>
  <c r="DM27" i="8"/>
  <c r="U45" i="7"/>
  <c r="DM35" i="8"/>
  <c r="U69" i="7"/>
  <c r="DM59" i="8"/>
  <c r="U83" i="7"/>
  <c r="DM73" i="8"/>
  <c r="U96" i="7"/>
  <c r="DM86" i="8"/>
  <c r="U53" i="7"/>
  <c r="DM43" i="8"/>
  <c r="U58" i="7"/>
  <c r="DM48" i="8"/>
  <c r="U62" i="7"/>
  <c r="DM52" i="8"/>
  <c r="U66" i="7"/>
  <c r="DM56" i="8"/>
  <c r="U75" i="7"/>
  <c r="DM65" i="8"/>
  <c r="U86" i="7"/>
  <c r="DM76" i="8"/>
  <c r="U102" i="7"/>
  <c r="DM92" i="8"/>
  <c r="U112" i="7"/>
  <c r="DM102" i="8"/>
  <c r="X113" i="7"/>
  <c r="EC103" i="8"/>
  <c r="X24" i="7"/>
  <c r="EC14" i="8"/>
  <c r="X26" i="7"/>
  <c r="EC16" i="8"/>
  <c r="X105" i="7"/>
  <c r="EC95" i="8"/>
  <c r="DU8"/>
  <c r="DU9"/>
  <c r="DU10"/>
  <c r="DU11"/>
  <c r="DU12"/>
  <c r="DU13"/>
  <c r="DU14"/>
  <c r="DU15"/>
  <c r="DU16"/>
  <c r="DU17"/>
  <c r="DU18"/>
  <c r="DU19"/>
  <c r="DU20"/>
  <c r="DU21"/>
  <c r="DU22"/>
  <c r="DU24"/>
  <c r="DU25"/>
  <c r="DU27"/>
  <c r="DU29"/>
  <c r="DU31"/>
  <c r="DU33"/>
  <c r="DU35"/>
  <c r="DU37"/>
  <c r="DU39"/>
  <c r="DU41"/>
  <c r="DU43"/>
  <c r="DU45"/>
  <c r="DU47"/>
  <c r="DU49"/>
  <c r="DU51"/>
  <c r="DU53"/>
  <c r="DU23"/>
  <c r="DO23" s="1"/>
  <c r="DU26"/>
  <c r="DU30"/>
  <c r="DU34"/>
  <c r="DU38"/>
  <c r="DU42"/>
  <c r="DU46"/>
  <c r="DU50"/>
  <c r="DU55"/>
  <c r="DU57"/>
  <c r="DU59"/>
  <c r="DU61"/>
  <c r="DU63"/>
  <c r="DU65"/>
  <c r="DU67"/>
  <c r="DU69"/>
  <c r="DU71"/>
  <c r="DU73"/>
  <c r="DU75"/>
  <c r="DU77"/>
  <c r="DU79"/>
  <c r="DU28"/>
  <c r="DU32"/>
  <c r="DU36"/>
  <c r="DU40"/>
  <c r="DU44"/>
  <c r="DU48"/>
  <c r="DU52"/>
  <c r="DU54"/>
  <c r="DU56"/>
  <c r="DU58"/>
  <c r="DU60"/>
  <c r="DU62"/>
  <c r="DU64"/>
  <c r="DU66"/>
  <c r="DU68"/>
  <c r="DU70"/>
  <c r="DU72"/>
  <c r="DU74"/>
  <c r="DU76"/>
  <c r="DU78"/>
  <c r="DU80"/>
  <c r="DU82"/>
  <c r="DU84"/>
  <c r="DU86"/>
  <c r="DU88"/>
  <c r="DU90"/>
  <c r="DU92"/>
  <c r="DU94"/>
  <c r="DU96"/>
  <c r="DU98"/>
  <c r="DU100"/>
  <c r="DU102"/>
  <c r="DU104"/>
  <c r="DU83"/>
  <c r="DU87"/>
  <c r="DU91"/>
  <c r="DU95"/>
  <c r="DU99"/>
  <c r="DU103"/>
  <c r="DU106"/>
  <c r="DU7"/>
  <c r="DU81"/>
  <c r="DU85"/>
  <c r="DU89"/>
  <c r="DU93"/>
  <c r="DU97"/>
  <c r="DU101"/>
  <c r="DU105"/>
  <c r="DT23"/>
  <c r="DT26"/>
  <c r="DT28"/>
  <c r="DT30"/>
  <c r="DT32"/>
  <c r="DT34"/>
  <c r="DT36"/>
  <c r="DT38"/>
  <c r="DT40"/>
  <c r="DT42"/>
  <c r="DT44"/>
  <c r="DT46"/>
  <c r="DT48"/>
  <c r="DT50"/>
  <c r="DT52"/>
  <c r="DT8"/>
  <c r="DT10"/>
  <c r="DT12"/>
  <c r="DT14"/>
  <c r="DT16"/>
  <c r="DT18"/>
  <c r="DT20"/>
  <c r="DT22"/>
  <c r="DT25"/>
  <c r="DT29"/>
  <c r="DT33"/>
  <c r="DT37"/>
  <c r="DT41"/>
  <c r="DT45"/>
  <c r="DT49"/>
  <c r="DT53"/>
  <c r="DT54"/>
  <c r="DT56"/>
  <c r="DT58"/>
  <c r="DT60"/>
  <c r="DT62"/>
  <c r="DT64"/>
  <c r="DT66"/>
  <c r="DT68"/>
  <c r="DT70"/>
  <c r="DT72"/>
  <c r="DT74"/>
  <c r="DT76"/>
  <c r="DT78"/>
  <c r="DT80"/>
  <c r="DT9"/>
  <c r="DT11"/>
  <c r="DT13"/>
  <c r="DT15"/>
  <c r="DT17"/>
  <c r="DT19"/>
  <c r="DT21"/>
  <c r="DT24"/>
  <c r="DT27"/>
  <c r="DT31"/>
  <c r="DT35"/>
  <c r="DT39"/>
  <c r="DT43"/>
  <c r="DT47"/>
  <c r="DT51"/>
  <c r="DT55"/>
  <c r="DT57"/>
  <c r="DT59"/>
  <c r="DT61"/>
  <c r="DT63"/>
  <c r="DT65"/>
  <c r="DT67"/>
  <c r="DT69"/>
  <c r="DT71"/>
  <c r="DT73"/>
  <c r="DT75"/>
  <c r="DT77"/>
  <c r="DT79"/>
  <c r="DT81"/>
  <c r="DT83"/>
  <c r="DT85"/>
  <c r="DT87"/>
  <c r="DT89"/>
  <c r="DT91"/>
  <c r="DT93"/>
  <c r="DT95"/>
  <c r="DT97"/>
  <c r="DT99"/>
  <c r="DT101"/>
  <c r="DT103"/>
  <c r="DT105"/>
  <c r="DT82"/>
  <c r="DT86"/>
  <c r="DT90"/>
  <c r="DT94"/>
  <c r="DT98"/>
  <c r="DT102"/>
  <c r="DT84"/>
  <c r="DT88"/>
  <c r="DT92"/>
  <c r="DT96"/>
  <c r="DT100"/>
  <c r="DT104"/>
  <c r="DT106"/>
  <c r="DT7"/>
  <c r="DW8"/>
  <c r="DP8" s="1"/>
  <c r="DW9"/>
  <c r="DP9" s="1"/>
  <c r="DW10"/>
  <c r="DP10" s="1"/>
  <c r="DW11"/>
  <c r="DP11" s="1"/>
  <c r="DW12"/>
  <c r="DP12" s="1"/>
  <c r="DW13"/>
  <c r="DP13" s="1"/>
  <c r="DW14"/>
  <c r="DP14" s="1"/>
  <c r="DW15"/>
  <c r="DP15" s="1"/>
  <c r="DW16"/>
  <c r="DP16" s="1"/>
  <c r="DW17"/>
  <c r="DP17" s="1"/>
  <c r="DW18"/>
  <c r="DP18" s="1"/>
  <c r="DW19"/>
  <c r="DP19" s="1"/>
  <c r="DW20"/>
  <c r="DP20" s="1"/>
  <c r="DW21"/>
  <c r="DP21" s="1"/>
  <c r="DW22"/>
  <c r="DP22" s="1"/>
  <c r="DW24"/>
  <c r="DP24" s="1"/>
  <c r="DW25"/>
  <c r="DP25" s="1"/>
  <c r="DW27"/>
  <c r="DP27" s="1"/>
  <c r="DW29"/>
  <c r="DP29" s="1"/>
  <c r="DW31"/>
  <c r="DP31" s="1"/>
  <c r="DW33"/>
  <c r="DP33" s="1"/>
  <c r="DW35"/>
  <c r="DP35" s="1"/>
  <c r="DW37"/>
  <c r="DP37" s="1"/>
  <c r="DW39"/>
  <c r="DP39" s="1"/>
  <c r="DW41"/>
  <c r="DP41" s="1"/>
  <c r="DW43"/>
  <c r="DP43" s="1"/>
  <c r="DW45"/>
  <c r="DP45" s="1"/>
  <c r="DW47"/>
  <c r="DP47" s="1"/>
  <c r="DW49"/>
  <c r="DP49" s="1"/>
  <c r="DW51"/>
  <c r="DP51" s="1"/>
  <c r="DW53"/>
  <c r="DP53" s="1"/>
  <c r="DW23"/>
  <c r="DP23" s="1"/>
  <c r="DW28"/>
  <c r="DP28" s="1"/>
  <c r="DW32"/>
  <c r="DP32" s="1"/>
  <c r="DW36"/>
  <c r="DP36" s="1"/>
  <c r="DW40"/>
  <c r="DP40" s="1"/>
  <c r="DW44"/>
  <c r="DP44" s="1"/>
  <c r="DW48"/>
  <c r="DP48" s="1"/>
  <c r="DW52"/>
  <c r="DP52" s="1"/>
  <c r="DW55"/>
  <c r="DP55" s="1"/>
  <c r="DW57"/>
  <c r="DP57" s="1"/>
  <c r="DW59"/>
  <c r="DP59" s="1"/>
  <c r="DW61"/>
  <c r="DP61" s="1"/>
  <c r="DW63"/>
  <c r="DP63" s="1"/>
  <c r="DW65"/>
  <c r="DP65" s="1"/>
  <c r="DW67"/>
  <c r="DP67" s="1"/>
  <c r="DW69"/>
  <c r="DP69" s="1"/>
  <c r="DW71"/>
  <c r="DP71" s="1"/>
  <c r="DW73"/>
  <c r="DP73" s="1"/>
  <c r="DW75"/>
  <c r="DP75" s="1"/>
  <c r="DW77"/>
  <c r="DP77" s="1"/>
  <c r="DW79"/>
  <c r="DP79" s="1"/>
  <c r="DW26"/>
  <c r="DP26" s="1"/>
  <c r="DW30"/>
  <c r="DP30" s="1"/>
  <c r="DW34"/>
  <c r="DP34" s="1"/>
  <c r="DW38"/>
  <c r="DP38" s="1"/>
  <c r="DW42"/>
  <c r="DP42" s="1"/>
  <c r="DW46"/>
  <c r="DP46" s="1"/>
  <c r="DW50"/>
  <c r="DP50" s="1"/>
  <c r="DW54"/>
  <c r="DP54" s="1"/>
  <c r="DW56"/>
  <c r="DP56" s="1"/>
  <c r="DW58"/>
  <c r="DP58" s="1"/>
  <c r="DW60"/>
  <c r="DP60" s="1"/>
  <c r="DW62"/>
  <c r="DP62" s="1"/>
  <c r="DW64"/>
  <c r="DP64" s="1"/>
  <c r="DW66"/>
  <c r="DP66" s="1"/>
  <c r="DW68"/>
  <c r="DP68" s="1"/>
  <c r="DW70"/>
  <c r="DP70" s="1"/>
  <c r="DW72"/>
  <c r="DP72" s="1"/>
  <c r="DW74"/>
  <c r="DP74" s="1"/>
  <c r="DW76"/>
  <c r="DP76" s="1"/>
  <c r="DW78"/>
  <c r="DP78" s="1"/>
  <c r="DW80"/>
  <c r="DP80" s="1"/>
  <c r="DW82"/>
  <c r="DP82" s="1"/>
  <c r="DW84"/>
  <c r="DP84" s="1"/>
  <c r="DW86"/>
  <c r="DP86" s="1"/>
  <c r="DW88"/>
  <c r="DP88" s="1"/>
  <c r="DW90"/>
  <c r="DP90" s="1"/>
  <c r="DW92"/>
  <c r="DP92" s="1"/>
  <c r="DW94"/>
  <c r="DP94" s="1"/>
  <c r="DW96"/>
  <c r="DP96" s="1"/>
  <c r="DW98"/>
  <c r="DP98" s="1"/>
  <c r="DW100"/>
  <c r="DP100" s="1"/>
  <c r="DW102"/>
  <c r="DP102" s="1"/>
  <c r="DW104"/>
  <c r="DP104" s="1"/>
  <c r="DW81"/>
  <c r="DP81" s="1"/>
  <c r="DW85"/>
  <c r="DP85" s="1"/>
  <c r="DW89"/>
  <c r="DP89" s="1"/>
  <c r="DW93"/>
  <c r="DP93" s="1"/>
  <c r="DW97"/>
  <c r="DP97" s="1"/>
  <c r="DW101"/>
  <c r="DP101" s="1"/>
  <c r="DW105"/>
  <c r="DP105" s="1"/>
  <c r="DW106"/>
  <c r="DP106" s="1"/>
  <c r="DW83"/>
  <c r="DP83" s="1"/>
  <c r="DW87"/>
  <c r="DP87" s="1"/>
  <c r="DW91"/>
  <c r="DP91" s="1"/>
  <c r="DW95"/>
  <c r="DP95" s="1"/>
  <c r="DW99"/>
  <c r="DP99" s="1"/>
  <c r="DW103"/>
  <c r="DP103" s="1"/>
  <c r="DW7"/>
  <c r="DP7" s="1"/>
  <c r="X31" i="7"/>
  <c r="EC21" i="8"/>
  <c r="X35" i="7"/>
  <c r="EC25" i="8"/>
  <c r="U36" i="7"/>
  <c r="DM26" i="8"/>
  <c r="X39" i="7"/>
  <c r="EC29" i="8"/>
  <c r="U40" i="7"/>
  <c r="DM30" i="8"/>
  <c r="X43" i="7"/>
  <c r="EC33" i="8"/>
  <c r="U44" i="7"/>
  <c r="DM34" i="8"/>
  <c r="X47" i="7"/>
  <c r="EC37" i="8"/>
  <c r="U48" i="7"/>
  <c r="DM38" i="8"/>
  <c r="U55" i="7"/>
  <c r="DM45" i="8"/>
  <c r="U57" i="7"/>
  <c r="DM47" i="8"/>
  <c r="U59" i="7"/>
  <c r="DM49" i="8"/>
  <c r="U61" i="7"/>
  <c r="DM51" i="8"/>
  <c r="U63" i="7"/>
  <c r="DM53" i="8"/>
  <c r="U65" i="7"/>
  <c r="DM55" i="8"/>
  <c r="U67" i="7"/>
  <c r="DM57" i="8"/>
  <c r="X51" i="7"/>
  <c r="EC41" i="8"/>
  <c r="U74" i="7"/>
  <c r="DM64" i="8"/>
  <c r="X75" i="7"/>
  <c r="EC65" i="8"/>
  <c r="U82" i="7"/>
  <c r="DM72" i="8"/>
  <c r="X83" i="7"/>
  <c r="EC73" i="8"/>
  <c r="U87" i="7"/>
  <c r="DM77" i="8"/>
  <c r="X90" i="7"/>
  <c r="EC80" i="8"/>
  <c r="U91" i="7"/>
  <c r="DM81" i="8"/>
  <c r="U95" i="7"/>
  <c r="DM85" i="8"/>
  <c r="X98" i="7"/>
  <c r="EC88" i="8"/>
  <c r="X100" i="7"/>
  <c r="EC90" i="8"/>
  <c r="U101" i="7"/>
  <c r="DM91" i="8"/>
  <c r="X106" i="7"/>
  <c r="EC96" i="8"/>
  <c r="X114" i="7"/>
  <c r="EC104" i="8"/>
  <c r="U72" i="7"/>
  <c r="DM62" i="8"/>
  <c r="X73" i="7"/>
  <c r="EC63" i="8"/>
  <c r="U80" i="7"/>
  <c r="DM70" i="8"/>
  <c r="X81" i="7"/>
  <c r="EC71" i="8"/>
  <c r="U71" i="7"/>
  <c r="DM61" i="8"/>
  <c r="U79" i="7"/>
  <c r="DM69" i="8"/>
  <c r="U92" i="7"/>
  <c r="DM82" i="8"/>
  <c r="U98" i="7"/>
  <c r="DM88" i="8"/>
  <c r="U106" i="7"/>
  <c r="DM96" i="8"/>
  <c r="U114" i="7"/>
  <c r="DM104" i="8"/>
  <c r="U41" i="7"/>
  <c r="DM31" i="8"/>
  <c r="U49" i="7"/>
  <c r="DM39" i="8"/>
  <c r="U77" i="7"/>
  <c r="DM67" i="8"/>
  <c r="U88" i="7"/>
  <c r="DM78" i="8"/>
  <c r="U110" i="7"/>
  <c r="DM100" i="8"/>
  <c r="X21" i="7"/>
  <c r="EC11" i="8"/>
  <c r="EC13"/>
  <c r="X25" i="7"/>
  <c r="EC15" i="8"/>
  <c r="U56" i="7"/>
  <c r="DM46" i="8"/>
  <c r="U60" i="7"/>
  <c r="DM50" i="8"/>
  <c r="U64" i="7"/>
  <c r="DM54" i="8"/>
  <c r="U73" i="7"/>
  <c r="DM63" i="8"/>
  <c r="U81" i="7"/>
  <c r="DM71" i="8"/>
  <c r="U94" i="7"/>
  <c r="DM84" i="8"/>
  <c r="U104" i="7"/>
  <c r="DM94" i="8"/>
  <c r="X95" i="7"/>
  <c r="EC85" i="8"/>
  <c r="X87" i="7"/>
  <c r="EC77" i="8"/>
  <c r="DM8"/>
  <c r="DM23"/>
  <c r="X20" i="7"/>
  <c r="EC10" i="8"/>
  <c r="DM11"/>
  <c r="U31" i="7"/>
  <c r="DM21" i="8"/>
  <c r="U35" i="7"/>
  <c r="DM25" i="8"/>
  <c r="U29" i="7"/>
  <c r="DM19" i="8"/>
  <c r="U30" i="7"/>
  <c r="DM20" i="8"/>
  <c r="U34" i="7"/>
  <c r="DM24" i="8"/>
  <c r="U28" i="7"/>
  <c r="DM18" i="8"/>
  <c r="U32" i="7"/>
  <c r="DM22" i="8"/>
  <c r="U33" i="7"/>
  <c r="U20"/>
  <c r="DM9" i="8"/>
  <c r="DM10"/>
  <c r="U19" i="7"/>
  <c r="U21"/>
  <c r="AW27"/>
  <c r="AD60"/>
  <c r="AW57"/>
  <c r="AW65"/>
  <c r="AN53"/>
  <c r="AD106"/>
  <c r="AW114"/>
  <c r="AN71"/>
  <c r="AN75"/>
  <c r="AN79"/>
  <c r="W17"/>
  <c r="EC7" i="8" s="1"/>
  <c r="W32" i="7"/>
  <c r="AN32" s="1"/>
  <c r="W36"/>
  <c r="AN36" s="1"/>
  <c r="W40"/>
  <c r="AN40" s="1"/>
  <c r="W44"/>
  <c r="AN44" s="1"/>
  <c r="W48"/>
  <c r="AN48" s="1"/>
  <c r="W55"/>
  <c r="AN55" s="1"/>
  <c r="W59"/>
  <c r="AN59" s="1"/>
  <c r="W63"/>
  <c r="AN63" s="1"/>
  <c r="W67"/>
  <c r="AN67" s="1"/>
  <c r="W85"/>
  <c r="AN85" s="1"/>
  <c r="W91"/>
  <c r="AN91" s="1"/>
  <c r="W93"/>
  <c r="AN93" s="1"/>
  <c r="W99"/>
  <c r="AN99" s="1"/>
  <c r="W101"/>
  <c r="AN101" s="1"/>
  <c r="W30"/>
  <c r="AN30" s="1"/>
  <c r="W34"/>
  <c r="AN34" s="1"/>
  <c r="W38"/>
  <c r="AN38" s="1"/>
  <c r="W42"/>
  <c r="AN42" s="1"/>
  <c r="W46"/>
  <c r="AN46" s="1"/>
  <c r="W50"/>
  <c r="AN50" s="1"/>
  <c r="W52"/>
  <c r="AN52" s="1"/>
  <c r="W70"/>
  <c r="AN70" s="1"/>
  <c r="W78"/>
  <c r="AN78" s="1"/>
  <c r="W87"/>
  <c r="AN87" s="1"/>
  <c r="W97"/>
  <c r="AN97" s="1"/>
  <c r="W105"/>
  <c r="AN105" s="1"/>
  <c r="W111"/>
  <c r="AN111" s="1"/>
  <c r="W113"/>
  <c r="AN113" s="1"/>
  <c r="W107"/>
  <c r="AN107" s="1"/>
  <c r="W22"/>
  <c r="EC12" i="8" s="1"/>
  <c r="W57" i="7"/>
  <c r="AN57" s="1"/>
  <c r="W61"/>
  <c r="AN61" s="1"/>
  <c r="W65"/>
  <c r="AN65" s="1"/>
  <c r="W82"/>
  <c r="AN82" s="1"/>
  <c r="W109"/>
  <c r="AN109" s="1"/>
  <c r="W115"/>
  <c r="AN115" s="1"/>
  <c r="W28"/>
  <c r="AN28" s="1"/>
  <c r="W68"/>
  <c r="AN68" s="1"/>
  <c r="W74"/>
  <c r="AN74" s="1"/>
  <c r="W76"/>
  <c r="AN76" s="1"/>
  <c r="W89"/>
  <c r="AN89" s="1"/>
  <c r="W95"/>
  <c r="AN95" s="1"/>
  <c r="AN29"/>
  <c r="X29"/>
  <c r="AN33"/>
  <c r="X33"/>
  <c r="AN27"/>
  <c r="X27"/>
  <c r="AN88"/>
  <c r="X88"/>
  <c r="AN92"/>
  <c r="X92"/>
  <c r="AN96"/>
  <c r="X96"/>
  <c r="AN102"/>
  <c r="X102"/>
  <c r="X19"/>
  <c r="AN37"/>
  <c r="X37"/>
  <c r="AN41"/>
  <c r="X41"/>
  <c r="AN45"/>
  <c r="X45"/>
  <c r="AN49"/>
  <c r="AO49" s="1"/>
  <c r="X49"/>
  <c r="AN54"/>
  <c r="Y54" s="1"/>
  <c r="X54"/>
  <c r="AN56"/>
  <c r="Y56" s="1"/>
  <c r="X56"/>
  <c r="AN60"/>
  <c r="Y60" s="1"/>
  <c r="X60"/>
  <c r="AN64"/>
  <c r="Y64" s="1"/>
  <c r="X64"/>
  <c r="AN86"/>
  <c r="Y86" s="1"/>
  <c r="X86"/>
  <c r="AN94"/>
  <c r="AO94" s="1"/>
  <c r="X94"/>
  <c r="AN104"/>
  <c r="AO104" s="1"/>
  <c r="X104"/>
  <c r="AN108"/>
  <c r="Y108" s="1"/>
  <c r="X108"/>
  <c r="AN110"/>
  <c r="Y110" s="1"/>
  <c r="X110"/>
  <c r="AN112"/>
  <c r="Y112" s="1"/>
  <c r="X112"/>
  <c r="AN116"/>
  <c r="AO116" s="1"/>
  <c r="AN58"/>
  <c r="AN62"/>
  <c r="Y62" s="1"/>
  <c r="AN100"/>
  <c r="AO100" s="1"/>
  <c r="AN66"/>
  <c r="Y66" s="1"/>
  <c r="AN103"/>
  <c r="AO103" s="1"/>
  <c r="AN31"/>
  <c r="AO31" s="1"/>
  <c r="AN35"/>
  <c r="AO35" s="1"/>
  <c r="AN39"/>
  <c r="AO39" s="1"/>
  <c r="AN43"/>
  <c r="Y43" s="1"/>
  <c r="AN47"/>
  <c r="AO47" s="1"/>
  <c r="AN90"/>
  <c r="AO90" s="1"/>
  <c r="AN98"/>
  <c r="AO98" s="1"/>
  <c r="AN106"/>
  <c r="Y106" s="1"/>
  <c r="AN114"/>
  <c r="AO114" s="1"/>
  <c r="AK110"/>
  <c r="AK98"/>
  <c r="AK64"/>
  <c r="AK60"/>
  <c r="AK56"/>
  <c r="AK49"/>
  <c r="AK45"/>
  <c r="AK41"/>
  <c r="AK37"/>
  <c r="AK33"/>
  <c r="AK102"/>
  <c r="AK86"/>
  <c r="AK112"/>
  <c r="AK104"/>
  <c r="AK96"/>
  <c r="AK88"/>
  <c r="AK69"/>
  <c r="AK79"/>
  <c r="V79" s="1"/>
  <c r="AK71"/>
  <c r="AL71" s="1"/>
  <c r="AK114"/>
  <c r="AK106"/>
  <c r="AK94"/>
  <c r="AK90"/>
  <c r="AK73"/>
  <c r="AK66"/>
  <c r="AK62"/>
  <c r="AK58"/>
  <c r="AK54"/>
  <c r="AK51"/>
  <c r="AK47"/>
  <c r="AK43"/>
  <c r="AK39"/>
  <c r="AK35"/>
  <c r="AK31"/>
  <c r="AK29"/>
  <c r="AK81"/>
  <c r="AK116"/>
  <c r="AK108"/>
  <c r="AK100"/>
  <c r="AK92"/>
  <c r="AK77"/>
  <c r="AK83"/>
  <c r="V83" s="1"/>
  <c r="AK75"/>
  <c r="V75" s="1"/>
  <c r="DM12" i="8"/>
  <c r="AK28" i="7"/>
  <c r="AL28" s="1"/>
  <c r="AK30"/>
  <c r="AL30" s="1"/>
  <c r="AK32"/>
  <c r="AL32" s="1"/>
  <c r="AK34"/>
  <c r="AL34" s="1"/>
  <c r="AK36"/>
  <c r="AL36" s="1"/>
  <c r="AK38"/>
  <c r="V38" s="1"/>
  <c r="AK40"/>
  <c r="AL40" s="1"/>
  <c r="AK42"/>
  <c r="V42" s="1"/>
  <c r="AK44"/>
  <c r="AL44" s="1"/>
  <c r="AK46"/>
  <c r="AL46" s="1"/>
  <c r="AK48"/>
  <c r="AL48" s="1"/>
  <c r="AK50"/>
  <c r="V50" s="1"/>
  <c r="AK53"/>
  <c r="AL53" s="1"/>
  <c r="AK55"/>
  <c r="AL55" s="1"/>
  <c r="AK57"/>
  <c r="AL57" s="1"/>
  <c r="AK59"/>
  <c r="V59" s="1"/>
  <c r="AK61"/>
  <c r="AL61" s="1"/>
  <c r="AK63"/>
  <c r="AL63" s="1"/>
  <c r="AK65"/>
  <c r="AL65" s="1"/>
  <c r="AK67"/>
  <c r="V67" s="1"/>
  <c r="AK52"/>
  <c r="V52" s="1"/>
  <c r="AQ55"/>
  <c r="AQ57"/>
  <c r="AQ59"/>
  <c r="AQ61"/>
  <c r="AQ63"/>
  <c r="AQ65"/>
  <c r="AQ67"/>
  <c r="AQ72"/>
  <c r="AQ74"/>
  <c r="AQ80"/>
  <c r="AQ84"/>
  <c r="AQ85"/>
  <c r="AQ89"/>
  <c r="AQ93"/>
  <c r="AQ97"/>
  <c r="AQ101"/>
  <c r="AQ105"/>
  <c r="AQ109"/>
  <c r="AQ113"/>
  <c r="AQ76"/>
  <c r="AQ82"/>
  <c r="AQ28"/>
  <c r="AQ30"/>
  <c r="AQ32"/>
  <c r="AQ34"/>
  <c r="AQ36"/>
  <c r="AQ38"/>
  <c r="AQ40"/>
  <c r="AQ42"/>
  <c r="AQ44"/>
  <c r="AQ46"/>
  <c r="AQ48"/>
  <c r="AQ50"/>
  <c r="AQ52"/>
  <c r="AQ68"/>
  <c r="AQ70"/>
  <c r="AQ78"/>
  <c r="AQ87"/>
  <c r="AQ91"/>
  <c r="AQ95"/>
  <c r="AQ99"/>
  <c r="AQ103"/>
  <c r="AQ107"/>
  <c r="AQ111"/>
  <c r="AQ115"/>
  <c r="AQ92"/>
  <c r="AQ81"/>
  <c r="AQ51"/>
  <c r="AQ116"/>
  <c r="AQ108"/>
  <c r="AQ96"/>
  <c r="AQ75"/>
  <c r="AQ114"/>
  <c r="AQ106"/>
  <c r="AQ98"/>
  <c r="AQ90"/>
  <c r="AQ83"/>
  <c r="AQ77"/>
  <c r="AQ71"/>
  <c r="AQ66"/>
  <c r="AQ62"/>
  <c r="AQ58"/>
  <c r="AQ54"/>
  <c r="AQ49"/>
  <c r="AQ45"/>
  <c r="AQ41"/>
  <c r="AQ37"/>
  <c r="AQ33"/>
  <c r="AQ29"/>
  <c r="AQ112"/>
  <c r="AQ104"/>
  <c r="AQ100"/>
  <c r="AQ88"/>
  <c r="AQ73"/>
  <c r="AQ110"/>
  <c r="AQ102"/>
  <c r="AQ94"/>
  <c r="AQ86"/>
  <c r="AQ79"/>
  <c r="AQ69"/>
  <c r="AQ64"/>
  <c r="AQ60"/>
  <c r="AQ56"/>
  <c r="AQ53"/>
  <c r="AQ47"/>
  <c r="AQ43"/>
  <c r="AQ39"/>
  <c r="AQ35"/>
  <c r="AQ31"/>
  <c r="AQ27"/>
  <c r="AK70"/>
  <c r="V70" s="1"/>
  <c r="AK74"/>
  <c r="AL74" s="1"/>
  <c r="AK78"/>
  <c r="AL78" s="1"/>
  <c r="AK99"/>
  <c r="AL99" s="1"/>
  <c r="AK101"/>
  <c r="AL101" s="1"/>
  <c r="AK103"/>
  <c r="AL103" s="1"/>
  <c r="AK115"/>
  <c r="AL115" s="1"/>
  <c r="AK85"/>
  <c r="AL85" s="1"/>
  <c r="AK87"/>
  <c r="V87" s="1"/>
  <c r="AK89"/>
  <c r="V89" s="1"/>
  <c r="AK91"/>
  <c r="AL91" s="1"/>
  <c r="AK93"/>
  <c r="V93" s="1"/>
  <c r="AK95"/>
  <c r="V95" s="1"/>
  <c r="AK97"/>
  <c r="AL97" s="1"/>
  <c r="AK105"/>
  <c r="V105" s="1"/>
  <c r="AK107"/>
  <c r="AL107" s="1"/>
  <c r="AK109"/>
  <c r="AL109" s="1"/>
  <c r="AK111"/>
  <c r="AL111" s="1"/>
  <c r="AK113"/>
  <c r="AL113" s="1"/>
  <c r="AW98"/>
  <c r="AO56"/>
  <c r="AO86"/>
  <c r="Y88"/>
  <c r="AO88"/>
  <c r="Y90"/>
  <c r="Y92"/>
  <c r="AO92"/>
  <c r="Y94"/>
  <c r="Y96"/>
  <c r="AO96"/>
  <c r="Y98"/>
  <c r="Y100"/>
  <c r="Y102"/>
  <c r="AO102"/>
  <c r="Y104"/>
  <c r="AO106"/>
  <c r="AO108"/>
  <c r="AO110"/>
  <c r="AO112"/>
  <c r="AD52"/>
  <c r="AW52"/>
  <c r="AO54"/>
  <c r="AO58"/>
  <c r="Y58"/>
  <c r="AO60"/>
  <c r="AO62"/>
  <c r="AO64"/>
  <c r="Y27"/>
  <c r="AO27"/>
  <c r="V28"/>
  <c r="Y29"/>
  <c r="AO29"/>
  <c r="V30"/>
  <c r="Y31"/>
  <c r="Y33"/>
  <c r="AO33"/>
  <c r="V34"/>
  <c r="Y35"/>
  <c r="Y37"/>
  <c r="AO37"/>
  <c r="AL38"/>
  <c r="Y39"/>
  <c r="Y41"/>
  <c r="AO41"/>
  <c r="AO43"/>
  <c r="Y45"/>
  <c r="AO45"/>
  <c r="Y47"/>
  <c r="V48"/>
  <c r="V55"/>
  <c r="V57"/>
  <c r="AL59"/>
  <c r="V61"/>
  <c r="V63"/>
  <c r="V65"/>
  <c r="AL67"/>
  <c r="Y114"/>
  <c r="AL50"/>
  <c r="AD50"/>
  <c r="AW50"/>
  <c r="AO51"/>
  <c r="Y51"/>
  <c r="AD70"/>
  <c r="AW70"/>
  <c r="AD74"/>
  <c r="AW74"/>
  <c r="AD78"/>
  <c r="AW78"/>
  <c r="AD82"/>
  <c r="AW82"/>
  <c r="AO71"/>
  <c r="Y71"/>
  <c r="AO75"/>
  <c r="Y75"/>
  <c r="AO79"/>
  <c r="Y79"/>
  <c r="AD72"/>
  <c r="AW72"/>
  <c r="AD80"/>
  <c r="AW80"/>
  <c r="Y84"/>
  <c r="AO84"/>
  <c r="AK82"/>
  <c r="AN83"/>
  <c r="AK68"/>
  <c r="AN69"/>
  <c r="AK72"/>
  <c r="AN73"/>
  <c r="AK76"/>
  <c r="AN77"/>
  <c r="AK80"/>
  <c r="AN81"/>
  <c r="AK84"/>
  <c r="AO53"/>
  <c r="Y53"/>
  <c r="AD68"/>
  <c r="AW68"/>
  <c r="Y72"/>
  <c r="AO72"/>
  <c r="AL75"/>
  <c r="AD76"/>
  <c r="AW76"/>
  <c r="Y80"/>
  <c r="AO80"/>
  <c r="AD84"/>
  <c r="AW84"/>
  <c r="AK18"/>
  <c r="AL18" s="1"/>
  <c r="AK22"/>
  <c r="AL22" s="1"/>
  <c r="AK19"/>
  <c r="V19" s="1"/>
  <c r="AD18"/>
  <c r="AW18"/>
  <c r="AD22"/>
  <c r="AW22"/>
  <c r="AD26"/>
  <c r="AW26"/>
  <c r="AD20"/>
  <c r="AW20"/>
  <c r="AD24"/>
  <c r="AW24"/>
  <c r="AW17"/>
  <c r="AD17"/>
  <c r="AK20"/>
  <c r="AL20" s="1"/>
  <c r="AK21"/>
  <c r="V21" s="1"/>
  <c r="AQ18"/>
  <c r="AQ20"/>
  <c r="AQ22"/>
  <c r="AQ24"/>
  <c r="AQ26"/>
  <c r="AQ17"/>
  <c r="AQ19"/>
  <c r="AQ21"/>
  <c r="AQ23"/>
  <c r="AQ25"/>
  <c r="AN18"/>
  <c r="Y18" s="1"/>
  <c r="AN26"/>
  <c r="Y26" s="1"/>
  <c r="AN19"/>
  <c r="Y19" s="1"/>
  <c r="AN23"/>
  <c r="Y23" s="1"/>
  <c r="AN17"/>
  <c r="Y17" s="1"/>
  <c r="AN20"/>
  <c r="Y20" s="1"/>
  <c r="AN24"/>
  <c r="Y24" s="1"/>
  <c r="AN21"/>
  <c r="Y21" s="1"/>
  <c r="AN25"/>
  <c r="Y25" s="1"/>
  <c r="AN22"/>
  <c r="Y22" s="1"/>
  <c r="V53" l="1"/>
  <c r="V40"/>
  <c r="X18"/>
  <c r="AL83"/>
  <c r="AL79"/>
  <c r="V46"/>
  <c r="AL42"/>
  <c r="AL95"/>
  <c r="V91"/>
  <c r="DH105" i="8"/>
  <c r="DL105" s="1"/>
  <c r="EB105" s="1"/>
  <c r="ES105" s="1"/>
  <c r="AG115" i="7"/>
  <c r="I115" s="1"/>
  <c r="DH67" i="8"/>
  <c r="DL67" s="1"/>
  <c r="EB67" s="1"/>
  <c r="ES67" s="1"/>
  <c r="AG77" i="7"/>
  <c r="I77" s="1"/>
  <c r="AL70"/>
  <c r="DH41" i="8"/>
  <c r="DL41" s="1"/>
  <c r="EB41" s="1"/>
  <c r="ES41" s="1"/>
  <c r="AG51" i="7"/>
  <c r="I51" s="1"/>
  <c r="V78"/>
  <c r="V109"/>
  <c r="V113"/>
  <c r="AL105"/>
  <c r="X23"/>
  <c r="AO24"/>
  <c r="X22"/>
  <c r="AL52"/>
  <c r="V71"/>
  <c r="V44"/>
  <c r="V36"/>
  <c r="V74"/>
  <c r="V107"/>
  <c r="DR101" i="8"/>
  <c r="DR93"/>
  <c r="DR85"/>
  <c r="DR7"/>
  <c r="DR50"/>
  <c r="DR42"/>
  <c r="DR34"/>
  <c r="DR26"/>
  <c r="EX105"/>
  <c r="EX101"/>
  <c r="EX97"/>
  <c r="EX93"/>
  <c r="EX89"/>
  <c r="EX85"/>
  <c r="EX81"/>
  <c r="EX73"/>
  <c r="EX76"/>
  <c r="EX69"/>
  <c r="EX65"/>
  <c r="EX61"/>
  <c r="EX57"/>
  <c r="EX53"/>
  <c r="EX49"/>
  <c r="EX45"/>
  <c r="EX41"/>
  <c r="EX37"/>
  <c r="EX33"/>
  <c r="EX29"/>
  <c r="EX25"/>
  <c r="EX21"/>
  <c r="EX17"/>
  <c r="EX13"/>
  <c r="EX9"/>
  <c r="EW7"/>
  <c r="EW103"/>
  <c r="EW99"/>
  <c r="EW95"/>
  <c r="EW91"/>
  <c r="EW87"/>
  <c r="EW83"/>
  <c r="EW79"/>
  <c r="EW72"/>
  <c r="EW68"/>
  <c r="EW64"/>
  <c r="EW60"/>
  <c r="EW56"/>
  <c r="EW52"/>
  <c r="EW48"/>
  <c r="EW44"/>
  <c r="EW40"/>
  <c r="EW36"/>
  <c r="EW32"/>
  <c r="EW28"/>
  <c r="EW24"/>
  <c r="EW20"/>
  <c r="EW16"/>
  <c r="EW12"/>
  <c r="EW8"/>
  <c r="EY104"/>
  <c r="EY100"/>
  <c r="EY96"/>
  <c r="EY92"/>
  <c r="EY88"/>
  <c r="EY84"/>
  <c r="EY78"/>
  <c r="EY7"/>
  <c r="EY103"/>
  <c r="EY99"/>
  <c r="EY95"/>
  <c r="EY91"/>
  <c r="EY87"/>
  <c r="EY83"/>
  <c r="EY80"/>
  <c r="EY79"/>
  <c r="EY75"/>
  <c r="EY71"/>
  <c r="EY67"/>
  <c r="EY63"/>
  <c r="EY59"/>
  <c r="EY55"/>
  <c r="EY51"/>
  <c r="EY47"/>
  <c r="EY43"/>
  <c r="EY39"/>
  <c r="EY35"/>
  <c r="EY31"/>
  <c r="EY27"/>
  <c r="EY23"/>
  <c r="EY19"/>
  <c r="EY15"/>
  <c r="EY11"/>
  <c r="EY72"/>
  <c r="EY68"/>
  <c r="EY64"/>
  <c r="EY60"/>
  <c r="EY56"/>
  <c r="EY52"/>
  <c r="EY48"/>
  <c r="EY44"/>
  <c r="EY40"/>
  <c r="EY36"/>
  <c r="EY32"/>
  <c r="EY28"/>
  <c r="EY24"/>
  <c r="EY20"/>
  <c r="EY16"/>
  <c r="EY12"/>
  <c r="EY8"/>
  <c r="EY106"/>
  <c r="EY102"/>
  <c r="EY98"/>
  <c r="EY94"/>
  <c r="EY90"/>
  <c r="EY86"/>
  <c r="EY82"/>
  <c r="EY74"/>
  <c r="EY105"/>
  <c r="EY101"/>
  <c r="EY97"/>
  <c r="EY93"/>
  <c r="EY89"/>
  <c r="EY85"/>
  <c r="EY81"/>
  <c r="EY76"/>
  <c r="EY77"/>
  <c r="EY73"/>
  <c r="EY69"/>
  <c r="EY65"/>
  <c r="EY61"/>
  <c r="EY57"/>
  <c r="EY53"/>
  <c r="EY49"/>
  <c r="EY45"/>
  <c r="EY41"/>
  <c r="EY37"/>
  <c r="EY33"/>
  <c r="EY29"/>
  <c r="EY25"/>
  <c r="EY21"/>
  <c r="EY17"/>
  <c r="EY13"/>
  <c r="EY9"/>
  <c r="EY70"/>
  <c r="EY66"/>
  <c r="EY62"/>
  <c r="EY58"/>
  <c r="EY54"/>
  <c r="EY50"/>
  <c r="EY46"/>
  <c r="EY42"/>
  <c r="EY38"/>
  <c r="EY34"/>
  <c r="EY30"/>
  <c r="EY26"/>
  <c r="EY22"/>
  <c r="EY18"/>
  <c r="EY14"/>
  <c r="EY10"/>
  <c r="I22" i="7"/>
  <c r="G22"/>
  <c r="DH13" i="8"/>
  <c r="DL13" s="1"/>
  <c r="EB13" s="1"/>
  <c r="ES13" s="1"/>
  <c r="AG23" i="7"/>
  <c r="DR104" i="8"/>
  <c r="DR96"/>
  <c r="DR88"/>
  <c r="DR77"/>
  <c r="DR73"/>
  <c r="DR69"/>
  <c r="DR65"/>
  <c r="DR61"/>
  <c r="DR57"/>
  <c r="DR49"/>
  <c r="DR41"/>
  <c r="DR33"/>
  <c r="DR25"/>
  <c r="DR20"/>
  <c r="DR16"/>
  <c r="DR12"/>
  <c r="DR8"/>
  <c r="DN101"/>
  <c r="DO101"/>
  <c r="DN93"/>
  <c r="DO93"/>
  <c r="DN85"/>
  <c r="DO85"/>
  <c r="DN7"/>
  <c r="DO7"/>
  <c r="DO103"/>
  <c r="DN103"/>
  <c r="DO95"/>
  <c r="DN95"/>
  <c r="DO87"/>
  <c r="DN87"/>
  <c r="DO104"/>
  <c r="DN104"/>
  <c r="DO100"/>
  <c r="DN100"/>
  <c r="DO96"/>
  <c r="DN96"/>
  <c r="DO92"/>
  <c r="DN92"/>
  <c r="DO88"/>
  <c r="DN88"/>
  <c r="DO84"/>
  <c r="DN84"/>
  <c r="DO80"/>
  <c r="DN80"/>
  <c r="DO76"/>
  <c r="DN76"/>
  <c r="DO72"/>
  <c r="DN72"/>
  <c r="DO68"/>
  <c r="DN68"/>
  <c r="DO64"/>
  <c r="DN64"/>
  <c r="DO60"/>
  <c r="DN60"/>
  <c r="DO56"/>
  <c r="DN56"/>
  <c r="DO52"/>
  <c r="DN52"/>
  <c r="DO44"/>
  <c r="DN44"/>
  <c r="DO36"/>
  <c r="DN36"/>
  <c r="DO28"/>
  <c r="DN28"/>
  <c r="DN77"/>
  <c r="DO77"/>
  <c r="DN73"/>
  <c r="DO73"/>
  <c r="DN69"/>
  <c r="DO69"/>
  <c r="DN65"/>
  <c r="DO65"/>
  <c r="DN61"/>
  <c r="DO61"/>
  <c r="DN57"/>
  <c r="DO57"/>
  <c r="DO50"/>
  <c r="DN50"/>
  <c r="DO42"/>
  <c r="DN42"/>
  <c r="DO34"/>
  <c r="DN34"/>
  <c r="DO26"/>
  <c r="DN26"/>
  <c r="DN53"/>
  <c r="DO53"/>
  <c r="DN49"/>
  <c r="DO49"/>
  <c r="DN45"/>
  <c r="DO45"/>
  <c r="DN41"/>
  <c r="DO41"/>
  <c r="DN37"/>
  <c r="DO37"/>
  <c r="DN33"/>
  <c r="DO33"/>
  <c r="DN29"/>
  <c r="DO29"/>
  <c r="DN25"/>
  <c r="DO25"/>
  <c r="DN22"/>
  <c r="DO22"/>
  <c r="DN20"/>
  <c r="DO20"/>
  <c r="DO18"/>
  <c r="DN18"/>
  <c r="DO16"/>
  <c r="DN16"/>
  <c r="DO14"/>
  <c r="DN14"/>
  <c r="DO12"/>
  <c r="DN12"/>
  <c r="DO10"/>
  <c r="DN10"/>
  <c r="DO8"/>
  <c r="DN8"/>
  <c r="DQ106"/>
  <c r="DQ100"/>
  <c r="DQ92"/>
  <c r="DQ84"/>
  <c r="DQ98"/>
  <c r="DQ90"/>
  <c r="DQ82"/>
  <c r="DQ103"/>
  <c r="DQ99"/>
  <c r="DQ95"/>
  <c r="DQ91"/>
  <c r="DQ87"/>
  <c r="DQ83"/>
  <c r="DQ79"/>
  <c r="DQ75"/>
  <c r="DQ71"/>
  <c r="DQ67"/>
  <c r="DQ63"/>
  <c r="DQ59"/>
  <c r="DQ55"/>
  <c r="DQ47"/>
  <c r="DQ39"/>
  <c r="DQ31"/>
  <c r="DQ24"/>
  <c r="DQ19"/>
  <c r="DQ15"/>
  <c r="DQ11"/>
  <c r="DQ80"/>
  <c r="DQ76"/>
  <c r="DQ72"/>
  <c r="DQ68"/>
  <c r="DQ64"/>
  <c r="DQ60"/>
  <c r="DQ56"/>
  <c r="DQ53"/>
  <c r="DQ45"/>
  <c r="DQ37"/>
  <c r="DQ29"/>
  <c r="DQ22"/>
  <c r="DQ18"/>
  <c r="DQ14"/>
  <c r="DQ10"/>
  <c r="DQ52"/>
  <c r="DQ48"/>
  <c r="DQ44"/>
  <c r="DQ40"/>
  <c r="DQ36"/>
  <c r="DQ32"/>
  <c r="DQ28"/>
  <c r="DQ23"/>
  <c r="DN105"/>
  <c r="DO105"/>
  <c r="DN97"/>
  <c r="DO97"/>
  <c r="DN89"/>
  <c r="DO89"/>
  <c r="DN81"/>
  <c r="DO81"/>
  <c r="DO106"/>
  <c r="DN106"/>
  <c r="DO99"/>
  <c r="DN99"/>
  <c r="DO91"/>
  <c r="DN91"/>
  <c r="DO83"/>
  <c r="DN83"/>
  <c r="DO102"/>
  <c r="DN102"/>
  <c r="DO98"/>
  <c r="DN98"/>
  <c r="DO94"/>
  <c r="DN94"/>
  <c r="DO90"/>
  <c r="DN90"/>
  <c r="DO86"/>
  <c r="DN86"/>
  <c r="DO82"/>
  <c r="DN82"/>
  <c r="DO78"/>
  <c r="DN78"/>
  <c r="DO74"/>
  <c r="DN74"/>
  <c r="DO70"/>
  <c r="DN70"/>
  <c r="DO66"/>
  <c r="DN66"/>
  <c r="DO62"/>
  <c r="DN62"/>
  <c r="DO58"/>
  <c r="DN58"/>
  <c r="DO54"/>
  <c r="DN54"/>
  <c r="DO48"/>
  <c r="DN48"/>
  <c r="DO40"/>
  <c r="DN40"/>
  <c r="DO32"/>
  <c r="DN32"/>
  <c r="DO79"/>
  <c r="DN79"/>
  <c r="DO75"/>
  <c r="DN75"/>
  <c r="DO71"/>
  <c r="DN71"/>
  <c r="DO67"/>
  <c r="DN67"/>
  <c r="DO63"/>
  <c r="DN63"/>
  <c r="DO59"/>
  <c r="DN59"/>
  <c r="DO55"/>
  <c r="DN55"/>
  <c r="DO46"/>
  <c r="DN46"/>
  <c r="DO38"/>
  <c r="DN38"/>
  <c r="DO30"/>
  <c r="DN30"/>
  <c r="DO51"/>
  <c r="DN51"/>
  <c r="DO47"/>
  <c r="DN47"/>
  <c r="DO43"/>
  <c r="DN43"/>
  <c r="DO39"/>
  <c r="DN39"/>
  <c r="DO35"/>
  <c r="DN35"/>
  <c r="DO31"/>
  <c r="DN31"/>
  <c r="DO27"/>
  <c r="DN27"/>
  <c r="DN24"/>
  <c r="DO24"/>
  <c r="DN21"/>
  <c r="DO21"/>
  <c r="DN19"/>
  <c r="DO19"/>
  <c r="DN17"/>
  <c r="DO17"/>
  <c r="DN15"/>
  <c r="DO15"/>
  <c r="DN13"/>
  <c r="DO13"/>
  <c r="DN11"/>
  <c r="DO11"/>
  <c r="DN9"/>
  <c r="DO9"/>
  <c r="V115" i="7"/>
  <c r="V101"/>
  <c r="DN23" i="8"/>
  <c r="DQ7"/>
  <c r="DQ104"/>
  <c r="DQ96"/>
  <c r="DQ88"/>
  <c r="DQ102"/>
  <c r="DQ94"/>
  <c r="DQ86"/>
  <c r="DQ105"/>
  <c r="DQ101"/>
  <c r="DQ97"/>
  <c r="DQ93"/>
  <c r="DQ89"/>
  <c r="DQ85"/>
  <c r="DQ81"/>
  <c r="DQ77"/>
  <c r="DQ73"/>
  <c r="DQ69"/>
  <c r="DQ65"/>
  <c r="DQ61"/>
  <c r="DQ57"/>
  <c r="DQ51"/>
  <c r="DQ43"/>
  <c r="DQ35"/>
  <c r="DQ27"/>
  <c r="DQ21"/>
  <c r="DQ17"/>
  <c r="DQ13"/>
  <c r="DQ9"/>
  <c r="DQ78"/>
  <c r="DQ74"/>
  <c r="DQ70"/>
  <c r="DQ66"/>
  <c r="DQ62"/>
  <c r="DQ58"/>
  <c r="DQ54"/>
  <c r="DQ49"/>
  <c r="DQ41"/>
  <c r="DQ33"/>
  <c r="DQ25"/>
  <c r="DQ20"/>
  <c r="DQ16"/>
  <c r="DQ12"/>
  <c r="DQ8"/>
  <c r="DQ50"/>
  <c r="DQ46"/>
  <c r="DQ42"/>
  <c r="DQ38"/>
  <c r="DQ34"/>
  <c r="DQ30"/>
  <c r="DQ26"/>
  <c r="V32" i="7"/>
  <c r="U22"/>
  <c r="U18"/>
  <c r="DM7" i="8"/>
  <c r="AK17" i="7"/>
  <c r="V85"/>
  <c r="AO66"/>
  <c r="AL87"/>
  <c r="V20"/>
  <c r="AL21"/>
  <c r="V103"/>
  <c r="V18"/>
  <c r="V111"/>
  <c r="V99"/>
  <c r="V97"/>
  <c r="AL89"/>
  <c r="Y49"/>
  <c r="AL93"/>
  <c r="Y103"/>
  <c r="Y89"/>
  <c r="AO89"/>
  <c r="AO74"/>
  <c r="Y74"/>
  <c r="Y28"/>
  <c r="AO28"/>
  <c r="Y109"/>
  <c r="AO109"/>
  <c r="Y65"/>
  <c r="AO65"/>
  <c r="Y57"/>
  <c r="AO57"/>
  <c r="AO113"/>
  <c r="Y113"/>
  <c r="AO105"/>
  <c r="Y105"/>
  <c r="Y87"/>
  <c r="AO87"/>
  <c r="AO70"/>
  <c r="Y70"/>
  <c r="AO50"/>
  <c r="Y50"/>
  <c r="AO42"/>
  <c r="Y42"/>
  <c r="Y34"/>
  <c r="AO34"/>
  <c r="AO101"/>
  <c r="Y101"/>
  <c r="AO93"/>
  <c r="Y93"/>
  <c r="Y85"/>
  <c r="AO85"/>
  <c r="AO67"/>
  <c r="Y67"/>
  <c r="Y59"/>
  <c r="AO59"/>
  <c r="Y48"/>
  <c r="AO48"/>
  <c r="AO40"/>
  <c r="Y40"/>
  <c r="Y32"/>
  <c r="AO32"/>
  <c r="Y95"/>
  <c r="AO95"/>
  <c r="Y76"/>
  <c r="AO76"/>
  <c r="Y68"/>
  <c r="AO68"/>
  <c r="AO115"/>
  <c r="Y115"/>
  <c r="AO82"/>
  <c r="Y82"/>
  <c r="Y61"/>
  <c r="AO61"/>
  <c r="Y107"/>
  <c r="AO107"/>
  <c r="AO111"/>
  <c r="Y111"/>
  <c r="AO97"/>
  <c r="Y97"/>
  <c r="AO78"/>
  <c r="Y78"/>
  <c r="Y52"/>
  <c r="AO52"/>
  <c r="AO46"/>
  <c r="Y46"/>
  <c r="Y38"/>
  <c r="AO38"/>
  <c r="AO30"/>
  <c r="Y30"/>
  <c r="Y99"/>
  <c r="AO99"/>
  <c r="Y91"/>
  <c r="AO91"/>
  <c r="AO63"/>
  <c r="Y63"/>
  <c r="AO55"/>
  <c r="Y55"/>
  <c r="Y44"/>
  <c r="AO44"/>
  <c r="AO36"/>
  <c r="Y36"/>
  <c r="AO18"/>
  <c r="AA27"/>
  <c r="AR27"/>
  <c r="AA35"/>
  <c r="AR35"/>
  <c r="AA43"/>
  <c r="AR43"/>
  <c r="AA53"/>
  <c r="AR53"/>
  <c r="AA60"/>
  <c r="AR60"/>
  <c r="AA69"/>
  <c r="AR69"/>
  <c r="AR86"/>
  <c r="AA86"/>
  <c r="AA102"/>
  <c r="AR102"/>
  <c r="AA73"/>
  <c r="AR73"/>
  <c r="AA100"/>
  <c r="AR100"/>
  <c r="AR112"/>
  <c r="AA112"/>
  <c r="AA29"/>
  <c r="AR29"/>
  <c r="AR37"/>
  <c r="AA37"/>
  <c r="AA45"/>
  <c r="AR45"/>
  <c r="AA54"/>
  <c r="AR54"/>
  <c r="AA62"/>
  <c r="AR62"/>
  <c r="AA77"/>
  <c r="AR77"/>
  <c r="AA90"/>
  <c r="AR90"/>
  <c r="AR106"/>
  <c r="AA106"/>
  <c r="AA75"/>
  <c r="AR75"/>
  <c r="AA108"/>
  <c r="AR108"/>
  <c r="AA51"/>
  <c r="AR51"/>
  <c r="AA92"/>
  <c r="AR92"/>
  <c r="AR111"/>
  <c r="AA111"/>
  <c r="AA103"/>
  <c r="AR103"/>
  <c r="AA95"/>
  <c r="AR95"/>
  <c r="AA87"/>
  <c r="AR87"/>
  <c r="AR70"/>
  <c r="AA70"/>
  <c r="AR52"/>
  <c r="AA52"/>
  <c r="AA48"/>
  <c r="AR48"/>
  <c r="AA44"/>
  <c r="AR44"/>
  <c r="AA40"/>
  <c r="AR40"/>
  <c r="AA36"/>
  <c r="AR36"/>
  <c r="AA32"/>
  <c r="AR32"/>
  <c r="AA28"/>
  <c r="AR28"/>
  <c r="AR76"/>
  <c r="AA76"/>
  <c r="AR109"/>
  <c r="AA109"/>
  <c r="AA101"/>
  <c r="AR101"/>
  <c r="AA93"/>
  <c r="AR93"/>
  <c r="AA85"/>
  <c r="AR85"/>
  <c r="AR80"/>
  <c r="AA80"/>
  <c r="AR72"/>
  <c r="AA72"/>
  <c r="AR67"/>
  <c r="AA67"/>
  <c r="AR63"/>
  <c r="AA63"/>
  <c r="AR59"/>
  <c r="AA59"/>
  <c r="AR55"/>
  <c r="AA55"/>
  <c r="V77"/>
  <c r="AL77"/>
  <c r="AL100"/>
  <c r="V100"/>
  <c r="AL116"/>
  <c r="AL29"/>
  <c r="V29"/>
  <c r="V35"/>
  <c r="AL35"/>
  <c r="AL43"/>
  <c r="V43"/>
  <c r="V51"/>
  <c r="AL51"/>
  <c r="V58"/>
  <c r="AL58"/>
  <c r="V66"/>
  <c r="AL66"/>
  <c r="AL90"/>
  <c r="V90"/>
  <c r="V106"/>
  <c r="AL106"/>
  <c r="V69"/>
  <c r="AL69"/>
  <c r="AL96"/>
  <c r="V96"/>
  <c r="V112"/>
  <c r="AL112"/>
  <c r="AL102"/>
  <c r="V102"/>
  <c r="AL37"/>
  <c r="V37"/>
  <c r="V45"/>
  <c r="AL45"/>
  <c r="V56"/>
  <c r="AL56"/>
  <c r="V64"/>
  <c r="AL64"/>
  <c r="AL110"/>
  <c r="V110"/>
  <c r="AL19"/>
  <c r="AR31"/>
  <c r="AA31"/>
  <c r="AA39"/>
  <c r="AR39"/>
  <c r="AA47"/>
  <c r="AR47"/>
  <c r="AR56"/>
  <c r="AA56"/>
  <c r="AA64"/>
  <c r="AR64"/>
  <c r="AA79"/>
  <c r="AR79"/>
  <c r="AR94"/>
  <c r="AA94"/>
  <c r="AR110"/>
  <c r="AA110"/>
  <c r="AA88"/>
  <c r="AR88"/>
  <c r="AA104"/>
  <c r="AR104"/>
  <c r="AA33"/>
  <c r="AR33"/>
  <c r="AR41"/>
  <c r="AA41"/>
  <c r="AA49"/>
  <c r="AR49"/>
  <c r="AA58"/>
  <c r="AR58"/>
  <c r="AA66"/>
  <c r="AR66"/>
  <c r="AA71"/>
  <c r="AR71"/>
  <c r="AA83"/>
  <c r="AR83"/>
  <c r="AA98"/>
  <c r="AR98"/>
  <c r="AR114"/>
  <c r="AA114"/>
  <c r="AA96"/>
  <c r="AR96"/>
  <c r="AR116"/>
  <c r="AA81"/>
  <c r="AR81"/>
  <c r="AA115"/>
  <c r="AR115"/>
  <c r="AR107"/>
  <c r="AA107"/>
  <c r="AA99"/>
  <c r="AR99"/>
  <c r="AA91"/>
  <c r="AR91"/>
  <c r="AR78"/>
  <c r="AA78"/>
  <c r="AR68"/>
  <c r="AA68"/>
  <c r="AA50"/>
  <c r="AR50"/>
  <c r="AA46"/>
  <c r="AR46"/>
  <c r="AA42"/>
  <c r="AR42"/>
  <c r="AA38"/>
  <c r="AR38"/>
  <c r="AA34"/>
  <c r="AR34"/>
  <c r="AA30"/>
  <c r="AR30"/>
  <c r="AR82"/>
  <c r="AA82"/>
  <c r="AA113"/>
  <c r="AR113"/>
  <c r="AR105"/>
  <c r="AA105"/>
  <c r="AA97"/>
  <c r="AR97"/>
  <c r="AA89"/>
  <c r="AR89"/>
  <c r="AR84"/>
  <c r="AA84"/>
  <c r="AR74"/>
  <c r="AA74"/>
  <c r="AR65"/>
  <c r="AA65"/>
  <c r="AR61"/>
  <c r="AA61"/>
  <c r="AR57"/>
  <c r="AA57"/>
  <c r="V92"/>
  <c r="AL92"/>
  <c r="AL108"/>
  <c r="V108"/>
  <c r="V81"/>
  <c r="AL81"/>
  <c r="V31"/>
  <c r="AL31"/>
  <c r="V39"/>
  <c r="AL39"/>
  <c r="AL47"/>
  <c r="V47"/>
  <c r="V54"/>
  <c r="AL54"/>
  <c r="AL62"/>
  <c r="V62"/>
  <c r="V73"/>
  <c r="AL73"/>
  <c r="AL94"/>
  <c r="V94"/>
  <c r="V114"/>
  <c r="AL114"/>
  <c r="AL88"/>
  <c r="V88"/>
  <c r="V104"/>
  <c r="AL104"/>
  <c r="AL86"/>
  <c r="V86"/>
  <c r="AL33"/>
  <c r="V33"/>
  <c r="V41"/>
  <c r="AL41"/>
  <c r="V49"/>
  <c r="AL49"/>
  <c r="V60"/>
  <c r="AL60"/>
  <c r="AL98"/>
  <c r="V98"/>
  <c r="AO17"/>
  <c r="V22"/>
  <c r="V84"/>
  <c r="AL84"/>
  <c r="V80"/>
  <c r="AL80"/>
  <c r="V76"/>
  <c r="AL76"/>
  <c r="V72"/>
  <c r="AL72"/>
  <c r="V68"/>
  <c r="AL68"/>
  <c r="V82"/>
  <c r="AL82"/>
  <c r="AO81"/>
  <c r="Y81"/>
  <c r="AO77"/>
  <c r="Y77"/>
  <c r="AO73"/>
  <c r="Y73"/>
  <c r="AO69"/>
  <c r="Y69"/>
  <c r="AO83"/>
  <c r="Y83"/>
  <c r="AO26"/>
  <c r="AO25"/>
  <c r="AO22"/>
  <c r="AO23"/>
  <c r="AA23"/>
  <c r="AR23"/>
  <c r="AA19"/>
  <c r="AR19"/>
  <c r="AR26"/>
  <c r="AA26"/>
  <c r="AR22"/>
  <c r="AA22"/>
  <c r="AR18"/>
  <c r="AA18"/>
  <c r="AA25"/>
  <c r="AR25"/>
  <c r="AA21"/>
  <c r="AR21"/>
  <c r="AR17"/>
  <c r="AA17"/>
  <c r="AR24"/>
  <c r="AA24"/>
  <c r="AR20"/>
  <c r="AA20"/>
  <c r="AO21"/>
  <c r="AO20"/>
  <c r="AO19"/>
  <c r="AL17" l="1"/>
  <c r="V17"/>
  <c r="DH106" i="8"/>
  <c r="DL106" s="1"/>
  <c r="EB106" s="1"/>
  <c r="ES106" s="1"/>
  <c r="AG116" i="7"/>
  <c r="DH68" i="8"/>
  <c r="DL68" s="1"/>
  <c r="EB68" s="1"/>
  <c r="ES68" s="1"/>
  <c r="AG78" i="7"/>
  <c r="I78" s="1"/>
  <c r="DH42" i="8"/>
  <c r="DL42" s="1"/>
  <c r="EB42" s="1"/>
  <c r="ES42" s="1"/>
  <c r="AG52" i="7"/>
  <c r="I52" s="1"/>
  <c r="I23"/>
  <c r="R23"/>
  <c r="G23"/>
  <c r="DH14" i="8"/>
  <c r="DL14" s="1"/>
  <c r="EB14" s="1"/>
  <c r="ES14" s="1"/>
  <c r="AG24" i="7"/>
  <c r="R24" s="1"/>
  <c r="G24"/>
  <c r="DH69" i="8" l="1"/>
  <c r="DL69" s="1"/>
  <c r="EB69" s="1"/>
  <c r="ES69" s="1"/>
  <c r="AG79" i="7"/>
  <c r="I79" s="1"/>
  <c r="DH43" i="8"/>
  <c r="DL43" s="1"/>
  <c r="EB43" s="1"/>
  <c r="ES43" s="1"/>
  <c r="AG53" i="7"/>
  <c r="I53" s="1"/>
  <c r="U24"/>
  <c r="DM14" i="8"/>
  <c r="AK24" i="7"/>
  <c r="DM13" i="8"/>
  <c r="AK23" i="7"/>
  <c r="U23"/>
  <c r="I24"/>
  <c r="DH15" i="8"/>
  <c r="DL15" s="1"/>
  <c r="EB15" s="1"/>
  <c r="ES15" s="1"/>
  <c r="AG25" i="7"/>
  <c r="R25" s="1"/>
  <c r="DH70" i="8" l="1"/>
  <c r="DL70" s="1"/>
  <c r="EB70" s="1"/>
  <c r="ES70" s="1"/>
  <c r="AG80" i="7"/>
  <c r="I80" s="1"/>
  <c r="DH44" i="8"/>
  <c r="DL44" s="1"/>
  <c r="EB44" s="1"/>
  <c r="ES44" s="1"/>
  <c r="AG54" i="7"/>
  <c r="I54" s="1"/>
  <c r="U25"/>
  <c r="DM15" i="8"/>
  <c r="AK25" i="7"/>
  <c r="AL23"/>
  <c r="V23"/>
  <c r="AL24"/>
  <c r="V24"/>
  <c r="I25"/>
  <c r="G25"/>
  <c r="DH16" i="8"/>
  <c r="DL16" s="1"/>
  <c r="EB16" s="1"/>
  <c r="ES16" s="1"/>
  <c r="AG26" i="7"/>
  <c r="R26" s="1"/>
  <c r="AG81" l="1"/>
  <c r="I81" s="1"/>
  <c r="DH71" i="8"/>
  <c r="DL71" s="1"/>
  <c r="EB71" s="1"/>
  <c r="ES71" s="1"/>
  <c r="AG55" i="7"/>
  <c r="I55" s="1"/>
  <c r="DH45" i="8"/>
  <c r="DL45" s="1"/>
  <c r="EB45" s="1"/>
  <c r="ES45" s="1"/>
  <c r="DM16"/>
  <c r="U26" i="7"/>
  <c r="AK26"/>
  <c r="AL25"/>
  <c r="V25"/>
  <c r="I26"/>
  <c r="AG27"/>
  <c r="R27" s="1"/>
  <c r="DH17" i="8"/>
  <c r="DL17" s="1"/>
  <c r="EB17" s="1"/>
  <c r="ES17" s="1"/>
  <c r="G26" i="7"/>
  <c r="DH72" i="8" l="1"/>
  <c r="DL72" s="1"/>
  <c r="EB72" s="1"/>
  <c r="ES72" s="1"/>
  <c r="AG82" i="7"/>
  <c r="I82" s="1"/>
  <c r="DH46" i="8"/>
  <c r="DL46" s="1"/>
  <c r="EB46" s="1"/>
  <c r="ES46" s="1"/>
  <c r="AG56" i="7"/>
  <c r="I56" s="1"/>
  <c r="U27"/>
  <c r="DM17" i="8"/>
  <c r="AK27" i="7"/>
  <c r="V26"/>
  <c r="AL26"/>
  <c r="G27"/>
  <c r="I27"/>
  <c r="DH18" i="8"/>
  <c r="DL18" s="1"/>
  <c r="EB18" s="1"/>
  <c r="ES18" s="1"/>
  <c r="AG28" i="7"/>
  <c r="AG83" l="1"/>
  <c r="I83" s="1"/>
  <c r="DH73" i="8"/>
  <c r="DL73" s="1"/>
  <c r="EB73" s="1"/>
  <c r="ES73" s="1"/>
  <c r="AG57" i="7"/>
  <c r="I57" s="1"/>
  <c r="DH47" i="8"/>
  <c r="DL47" s="1"/>
  <c r="EB47" s="1"/>
  <c r="ES47" s="1"/>
  <c r="V27" i="7"/>
  <c r="AL27"/>
  <c r="I28"/>
  <c r="G28"/>
  <c r="AG29"/>
  <c r="G29" s="1"/>
  <c r="DH19" i="8"/>
  <c r="DL19" s="1"/>
  <c r="EB19" s="1"/>
  <c r="ES19" s="1"/>
  <c r="DH74" l="1"/>
  <c r="DL74" s="1"/>
  <c r="EB74" s="1"/>
  <c r="ES74" s="1"/>
  <c r="AG84" i="7"/>
  <c r="I84" s="1"/>
  <c r="DH48" i="8"/>
  <c r="DL48" s="1"/>
  <c r="EB48" s="1"/>
  <c r="ES48" s="1"/>
  <c r="AG58" i="7"/>
  <c r="I58" s="1"/>
  <c r="DH20" i="8"/>
  <c r="DL20" s="1"/>
  <c r="EB20" s="1"/>
  <c r="ES20" s="1"/>
  <c r="AG30" i="7"/>
  <c r="I29"/>
  <c r="DH75" i="8" l="1"/>
  <c r="DL75" s="1"/>
  <c r="EB75" s="1"/>
  <c r="ES75" s="1"/>
  <c r="AG85" i="7"/>
  <c r="I85" s="1"/>
  <c r="AG59"/>
  <c r="I59" s="1"/>
  <c r="DH49" i="8"/>
  <c r="DL49" s="1"/>
  <c r="EB49" s="1"/>
  <c r="ES49" s="1"/>
  <c r="I30" i="7"/>
  <c r="G30"/>
  <c r="AG31"/>
  <c r="DH21" i="8"/>
  <c r="DL21" s="1"/>
  <c r="EB21" s="1"/>
  <c r="ES21" s="1"/>
  <c r="DH76" l="1"/>
  <c r="DL76" s="1"/>
  <c r="EB76" s="1"/>
  <c r="ES76" s="1"/>
  <c r="AG86" i="7"/>
  <c r="I86" s="1"/>
  <c r="DH50" i="8"/>
  <c r="DL50" s="1"/>
  <c r="EB50" s="1"/>
  <c r="ES50" s="1"/>
  <c r="AG60" i="7"/>
  <c r="I60" s="1"/>
  <c r="DH22" i="8"/>
  <c r="DL22" s="1"/>
  <c r="EB22" s="1"/>
  <c r="ES22" s="1"/>
  <c r="AG32" i="7"/>
  <c r="I31"/>
  <c r="G31"/>
  <c r="AG87" l="1"/>
  <c r="I87" s="1"/>
  <c r="DH77" i="8"/>
  <c r="DL77" s="1"/>
  <c r="EB77" s="1"/>
  <c r="ES77" s="1"/>
  <c r="AG61" i="7"/>
  <c r="I61" s="1"/>
  <c r="DH51" i="8"/>
  <c r="DL51" s="1"/>
  <c r="EB51" s="1"/>
  <c r="ES51" s="1"/>
  <c r="I32" i="7"/>
  <c r="G32"/>
  <c r="DH23" i="8"/>
  <c r="DL23" s="1"/>
  <c r="EB23" s="1"/>
  <c r="ES23" s="1"/>
  <c r="AG33" i="7"/>
  <c r="DH78" i="8" l="1"/>
  <c r="DL78" s="1"/>
  <c r="EB78" s="1"/>
  <c r="ES78" s="1"/>
  <c r="AG88" i="7"/>
  <c r="I88" s="1"/>
  <c r="DH52" i="8"/>
  <c r="DL52" s="1"/>
  <c r="EB52" s="1"/>
  <c r="ES52" s="1"/>
  <c r="AG62" i="7"/>
  <c r="I62" s="1"/>
  <c r="AG34"/>
  <c r="DH24" i="8"/>
  <c r="DL24" s="1"/>
  <c r="EB24" s="1"/>
  <c r="ES24" s="1"/>
  <c r="I33" i="7"/>
  <c r="G33"/>
  <c r="AG89" l="1"/>
  <c r="I89" s="1"/>
  <c r="DH79" i="8"/>
  <c r="DL79" s="1"/>
  <c r="EB79" s="1"/>
  <c r="ES79" s="1"/>
  <c r="AG63" i="7"/>
  <c r="I63" s="1"/>
  <c r="DH53" i="8"/>
  <c r="DL53" s="1"/>
  <c r="EB53" s="1"/>
  <c r="ES53" s="1"/>
  <c r="DH25"/>
  <c r="DL25" s="1"/>
  <c r="EB25" s="1"/>
  <c r="ES25" s="1"/>
  <c r="AG35" i="7"/>
  <c r="I34"/>
  <c r="G34"/>
  <c r="DH80" i="8" l="1"/>
  <c r="DL80" s="1"/>
  <c r="EB80" s="1"/>
  <c r="ES80" s="1"/>
  <c r="AG90" i="7"/>
  <c r="I90" s="1"/>
  <c r="DH54" i="8"/>
  <c r="DL54" s="1"/>
  <c r="EB54" s="1"/>
  <c r="ES54" s="1"/>
  <c r="AG64" i="7"/>
  <c r="I64" s="1"/>
  <c r="AG36"/>
  <c r="DH26" i="8"/>
  <c r="DL26" s="1"/>
  <c r="EB26" s="1"/>
  <c r="ES26" s="1"/>
  <c r="I35" i="7"/>
  <c r="G35"/>
  <c r="DH81" i="8" l="1"/>
  <c r="DL81" s="1"/>
  <c r="EB81" s="1"/>
  <c r="ES81" s="1"/>
  <c r="AG91" i="7"/>
  <c r="I91" s="1"/>
  <c r="AG65"/>
  <c r="I65" s="1"/>
  <c r="DH55" i="8"/>
  <c r="DL55" s="1"/>
  <c r="EB55" s="1"/>
  <c r="ES55" s="1"/>
  <c r="DH27"/>
  <c r="DL27" s="1"/>
  <c r="EB27" s="1"/>
  <c r="ES27" s="1"/>
  <c r="AG37" i="7"/>
  <c r="I36"/>
  <c r="G36"/>
  <c r="DH82" i="8" l="1"/>
  <c r="DL82" s="1"/>
  <c r="EB82" s="1"/>
  <c r="ES82" s="1"/>
  <c r="AG92" i="7"/>
  <c r="I92" s="1"/>
  <c r="DH56" i="8"/>
  <c r="DL56" s="1"/>
  <c r="EB56" s="1"/>
  <c r="ES56" s="1"/>
  <c r="AG66" i="7"/>
  <c r="I66" s="1"/>
  <c r="AG38"/>
  <c r="DH28" i="8"/>
  <c r="DL28" s="1"/>
  <c r="EB28" s="1"/>
  <c r="ES28" s="1"/>
  <c r="I37" i="7"/>
  <c r="G37"/>
  <c r="AG93" l="1"/>
  <c r="I93" s="1"/>
  <c r="DH83" i="8"/>
  <c r="DL83" s="1"/>
  <c r="EB83" s="1"/>
  <c r="ES83" s="1"/>
  <c r="AG67" i="7"/>
  <c r="I67" s="1"/>
  <c r="DH57" i="8"/>
  <c r="DL57" s="1"/>
  <c r="EB57" s="1"/>
  <c r="ES57" s="1"/>
  <c r="DH29"/>
  <c r="DL29" s="1"/>
  <c r="EB29" s="1"/>
  <c r="ES29" s="1"/>
  <c r="AG39" i="7"/>
  <c r="I38"/>
  <c r="G38"/>
  <c r="DH84" i="8" l="1"/>
  <c r="DL84" s="1"/>
  <c r="EB84" s="1"/>
  <c r="ES84" s="1"/>
  <c r="AG94" i="7"/>
  <c r="I94" s="1"/>
  <c r="DH58" i="8"/>
  <c r="DL58" s="1"/>
  <c r="EB58" s="1"/>
  <c r="ES58" s="1"/>
  <c r="AG68" i="7"/>
  <c r="I68" s="1"/>
  <c r="I39"/>
  <c r="G39"/>
  <c r="AG40"/>
  <c r="DH30" i="8"/>
  <c r="DL30" s="1"/>
  <c r="EB30" s="1"/>
  <c r="ES30" s="1"/>
  <c r="DH85" l="1"/>
  <c r="DL85" s="1"/>
  <c r="EB85" s="1"/>
  <c r="ES85" s="1"/>
  <c r="AG95" i="7"/>
  <c r="I95" s="1"/>
  <c r="AG69"/>
  <c r="I69" s="1"/>
  <c r="DH59" i="8"/>
  <c r="DL59" s="1"/>
  <c r="EB59" s="1"/>
  <c r="ES59" s="1"/>
  <c r="I40" i="7"/>
  <c r="G40"/>
  <c r="DH31" i="8"/>
  <c r="DL31" s="1"/>
  <c r="EB31" s="1"/>
  <c r="ES31" s="1"/>
  <c r="AG41" i="7"/>
  <c r="DH86" i="8" l="1"/>
  <c r="DL86" s="1"/>
  <c r="EB86" s="1"/>
  <c r="ES86" s="1"/>
  <c r="AG96" i="7"/>
  <c r="I96" s="1"/>
  <c r="DH60" i="8"/>
  <c r="DL60" s="1"/>
  <c r="EB60" s="1"/>
  <c r="ES60" s="1"/>
  <c r="AG70" i="7"/>
  <c r="I70" s="1"/>
  <c r="AG42"/>
  <c r="DH32" i="8"/>
  <c r="DL32" s="1"/>
  <c r="EB32" s="1"/>
  <c r="ES32" s="1"/>
  <c r="I41" i="7"/>
  <c r="G41"/>
  <c r="DH87" i="8" l="1"/>
  <c r="DL87" s="1"/>
  <c r="EB87" s="1"/>
  <c r="ES87" s="1"/>
  <c r="AG97" i="7"/>
  <c r="I97" s="1"/>
  <c r="AG71"/>
  <c r="I71" s="1"/>
  <c r="DH61" i="8"/>
  <c r="DL61" s="1"/>
  <c r="EB61" s="1"/>
  <c r="ES61" s="1"/>
  <c r="DH33"/>
  <c r="DL33" s="1"/>
  <c r="EB33" s="1"/>
  <c r="ES33" s="1"/>
  <c r="AG43" i="7"/>
  <c r="I42"/>
  <c r="G42"/>
  <c r="DH88" i="8" l="1"/>
  <c r="DL88" s="1"/>
  <c r="EB88" s="1"/>
  <c r="ES88" s="1"/>
  <c r="AG98" i="7"/>
  <c r="I98" s="1"/>
  <c r="DH62" i="8"/>
  <c r="DL62" s="1"/>
  <c r="EB62" s="1"/>
  <c r="ES62" s="1"/>
  <c r="AG72" i="7"/>
  <c r="I72" s="1"/>
  <c r="AG44"/>
  <c r="DH34" i="8"/>
  <c r="DL34" s="1"/>
  <c r="EB34" s="1"/>
  <c r="ES34" s="1"/>
  <c r="I43" i="7"/>
  <c r="G43"/>
  <c r="AG99" l="1"/>
  <c r="I99" s="1"/>
  <c r="DH89" i="8"/>
  <c r="DL89" s="1"/>
  <c r="EB89" s="1"/>
  <c r="ES89" s="1"/>
  <c r="DH63"/>
  <c r="DL63" s="1"/>
  <c r="EB63" s="1"/>
  <c r="ES63" s="1"/>
  <c r="AG73" i="7"/>
  <c r="I73" s="1"/>
  <c r="DH35" i="8"/>
  <c r="DL35" s="1"/>
  <c r="EB35" s="1"/>
  <c r="ES35" s="1"/>
  <c r="AG45" i="7"/>
  <c r="I44"/>
  <c r="G44"/>
  <c r="DH90" i="8" l="1"/>
  <c r="DL90" s="1"/>
  <c r="EB90" s="1"/>
  <c r="ES90" s="1"/>
  <c r="AG100" i="7"/>
  <c r="I100" s="1"/>
  <c r="DH64" i="8"/>
  <c r="DL64" s="1"/>
  <c r="EB64" s="1"/>
  <c r="ES64" s="1"/>
  <c r="AG74" i="7"/>
  <c r="I74" s="1"/>
  <c r="AG46"/>
  <c r="DH36" i="8"/>
  <c r="DL36" s="1"/>
  <c r="EB36" s="1"/>
  <c r="ES36" s="1"/>
  <c r="I45" i="7"/>
  <c r="G45"/>
  <c r="DH91" i="8" l="1"/>
  <c r="DL91" s="1"/>
  <c r="EB91" s="1"/>
  <c r="ES91" s="1"/>
  <c r="AG101" i="7"/>
  <c r="I101" s="1"/>
  <c r="DH37" i="8"/>
  <c r="DL37" s="1"/>
  <c r="EB37" s="1"/>
  <c r="ES37" s="1"/>
  <c r="AG47" i="7"/>
  <c r="I46"/>
  <c r="G46"/>
  <c r="DH92" i="8" l="1"/>
  <c r="DL92" s="1"/>
  <c r="EB92" s="1"/>
  <c r="ES92" s="1"/>
  <c r="AG102" i="7"/>
  <c r="I102" s="1"/>
  <c r="AG48"/>
  <c r="DH38" i="8"/>
  <c r="DL38" s="1"/>
  <c r="EB38" s="1"/>
  <c r="ES38" s="1"/>
  <c r="I47" i="7"/>
  <c r="G47"/>
  <c r="AG103" l="1"/>
  <c r="I103" s="1"/>
  <c r="DH93" i="8"/>
  <c r="DL93" s="1"/>
  <c r="EB93" s="1"/>
  <c r="ES93" s="1"/>
  <c r="I48" i="7"/>
  <c r="G78"/>
  <c r="G55"/>
  <c r="G73"/>
  <c r="G80"/>
  <c r="G75"/>
  <c r="G85"/>
  <c r="G53"/>
  <c r="G56"/>
  <c r="G97"/>
  <c r="G65"/>
  <c r="G92"/>
  <c r="G58"/>
  <c r="G87"/>
  <c r="G99"/>
  <c r="G67"/>
  <c r="G79"/>
  <c r="G74"/>
  <c r="G84"/>
  <c r="G50"/>
  <c r="G103"/>
  <c r="G96"/>
  <c r="G62"/>
  <c r="G91"/>
  <c r="G72"/>
  <c r="G69"/>
  <c r="G86"/>
  <c r="G70"/>
  <c r="G88"/>
  <c r="G48"/>
  <c r="G77"/>
  <c r="G71"/>
  <c r="G83"/>
  <c r="G51"/>
  <c r="G57"/>
  <c r="G95"/>
  <c r="G60"/>
  <c r="G90"/>
  <c r="G101"/>
  <c r="G68"/>
  <c r="G66"/>
  <c r="G81"/>
  <c r="G49"/>
  <c r="G76"/>
  <c r="G89"/>
  <c r="G52"/>
  <c r="G82"/>
  <c r="G64"/>
  <c r="G93"/>
  <c r="G61"/>
  <c r="G59"/>
  <c r="G54"/>
  <c r="G100"/>
  <c r="G98"/>
  <c r="G102"/>
  <c r="G94"/>
  <c r="G63"/>
  <c r="DH94" i="8" l="1"/>
  <c r="DL94" s="1"/>
  <c r="EB94" s="1"/>
  <c r="ES94" s="1"/>
  <c r="AG104" i="7"/>
  <c r="DH95" i="8" l="1"/>
  <c r="DL95" s="1"/>
  <c r="EB95" s="1"/>
  <c r="ES95" s="1"/>
  <c r="AG105" i="7"/>
  <c r="I105" s="1"/>
  <c r="I104"/>
  <c r="G105"/>
  <c r="G104"/>
  <c r="DH96" i="8" l="1"/>
  <c r="DL96" s="1"/>
  <c r="EB96" s="1"/>
  <c r="ES96" s="1"/>
  <c r="AG106" i="7"/>
  <c r="DH97" i="8" l="1"/>
  <c r="DL97" s="1"/>
  <c r="EB97" s="1"/>
  <c r="ES97" s="1"/>
  <c r="AG107" i="7"/>
  <c r="I107" s="1"/>
  <c r="I106"/>
  <c r="G107"/>
  <c r="G106"/>
  <c r="DH98" i="8" l="1"/>
  <c r="DL98" s="1"/>
  <c r="EB98" s="1"/>
  <c r="ES98" s="1"/>
  <c r="AG108" i="7"/>
  <c r="I108" l="1"/>
  <c r="G108"/>
  <c r="DH99" i="8"/>
  <c r="DL99" s="1"/>
  <c r="EB99" s="1"/>
  <c r="ES99" s="1"/>
  <c r="AG109" i="7"/>
  <c r="I109" s="1"/>
  <c r="DH100" i="8" l="1"/>
  <c r="DL100" s="1"/>
  <c r="EB100" s="1"/>
  <c r="ES100" s="1"/>
  <c r="AG110" i="7"/>
  <c r="I110" s="1"/>
  <c r="I11"/>
  <c r="Z11"/>
  <c r="AD10"/>
  <c r="AC10"/>
  <c r="K10"/>
  <c r="J11"/>
  <c r="Z10"/>
  <c r="AP11" s="1"/>
  <c r="AQ11" s="1"/>
  <c r="AR11" s="1"/>
  <c r="V10"/>
  <c r="Q11"/>
  <c r="W10"/>
  <c r="I10"/>
  <c r="M11"/>
  <c r="AA10"/>
  <c r="AB11"/>
  <c r="Y10"/>
  <c r="Q10"/>
  <c r="AI11" s="1"/>
  <c r="L10"/>
  <c r="AA11"/>
  <c r="AC11"/>
  <c r="Y11"/>
  <c r="G10"/>
  <c r="R10"/>
  <c r="S10"/>
  <c r="S11"/>
  <c r="V11"/>
  <c r="M10"/>
  <c r="R11"/>
  <c r="J10"/>
  <c r="N10"/>
  <c r="AH11" s="1"/>
  <c r="AM11" s="1"/>
  <c r="T10"/>
  <c r="N11"/>
  <c r="AD11"/>
  <c r="L11"/>
  <c r="L12" s="1"/>
  <c r="P11"/>
  <c r="K11"/>
  <c r="AB10"/>
  <c r="AS11" s="1"/>
  <c r="AT11" s="1"/>
  <c r="W11"/>
  <c r="P10"/>
  <c r="G11"/>
  <c r="G12" s="1"/>
  <c r="T11"/>
  <c r="T12" s="1"/>
  <c r="G112"/>
  <c r="G114"/>
  <c r="G111"/>
  <c r="G109"/>
  <c r="G113"/>
  <c r="G115"/>
  <c r="G110"/>
  <c r="AC12" l="1"/>
  <c r="W12"/>
  <c r="AN11"/>
  <c r="AO11" s="1"/>
  <c r="R12"/>
  <c r="AH12"/>
  <c r="AM12" s="1"/>
  <c r="AN12" s="1"/>
  <c r="AO12" s="1"/>
  <c r="N12"/>
  <c r="Q12"/>
  <c r="AI12"/>
  <c r="AJ12" s="1"/>
  <c r="AK12" s="1"/>
  <c r="AL12" s="1"/>
  <c r="AB12"/>
  <c r="AS13" s="1"/>
  <c r="AT13" s="1"/>
  <c r="AS12"/>
  <c r="AU12" s="1"/>
  <c r="Z12"/>
  <c r="AP13" s="1"/>
  <c r="AQ13" s="1"/>
  <c r="AR13" s="1"/>
  <c r="AP12"/>
  <c r="AQ12" s="1"/>
  <c r="AR12" s="1"/>
  <c r="I12"/>
  <c r="P12"/>
  <c r="S12"/>
  <c r="AJ11"/>
  <c r="AK11" s="1"/>
  <c r="AL11" s="1"/>
  <c r="M12"/>
  <c r="AU11"/>
  <c r="AV11" s="1"/>
  <c r="AW11" s="1"/>
  <c r="AU13" l="1"/>
  <c r="AV13" s="1"/>
  <c r="AW13" s="1"/>
  <c r="AT12"/>
  <c r="AV12" s="1"/>
  <c r="AW12" s="1"/>
  <c r="AI13"/>
  <c r="AJ13" s="1"/>
  <c r="AK13" s="1"/>
  <c r="AL13" s="1"/>
  <c r="AH13"/>
  <c r="AM13" s="1"/>
  <c r="AN13" s="1"/>
  <c r="AO13" s="1"/>
</calcChain>
</file>

<file path=xl/sharedStrings.xml><?xml version="1.0" encoding="utf-8"?>
<sst xmlns="http://schemas.openxmlformats.org/spreadsheetml/2006/main" count="202" uniqueCount="147">
  <si>
    <t>SPREADSHEET LIBRARY</t>
  </si>
  <si>
    <t>PRODUCED BY THE SPREADSHEET LIBRARY TEAM</t>
  </si>
  <si>
    <t>For further Excel tools and guides please visit our website</t>
  </si>
  <si>
    <t>WEBSITE</t>
  </si>
  <si>
    <t>www.spreadsheet-library.co.uk</t>
  </si>
  <si>
    <t>Please direct any queries / requests / suggestions to our email</t>
  </si>
  <si>
    <t>EMAIL</t>
  </si>
  <si>
    <t>admin@spreadsheet-library.co.uk</t>
  </si>
  <si>
    <t>© Spreadsheet Library</t>
  </si>
  <si>
    <t>Regrettably therefore, the Spreadsheet Library can accept no liability for any loss (monetarial or otherwise)</t>
  </si>
  <si>
    <t>incurred as a result of using this tool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</si>
  <si>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</si>
  <si>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</si>
  <si>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</si>
  <si>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</si>
  <si>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</si>
  <si>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</si>
  <si>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</si>
  <si>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</si>
  <si>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</si>
  <si>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</si>
  <si>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</si>
  <si>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</si>
  <si>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Only change the contents of designated user Input cells</t>
  </si>
  <si>
    <t>DISCLAIMER</t>
  </si>
  <si>
    <t>As noted above, there is a risk of user corruption due to the spreadsheet being unprotected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</si>
  <si>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</si>
  <si>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</si>
  <si>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</si>
  <si>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HEALTH: BODY STATISTICS ANALYSIS</t>
  </si>
  <si>
    <t>Height</t>
  </si>
  <si>
    <t>Underweight</t>
  </si>
  <si>
    <t>Normal</t>
  </si>
  <si>
    <t>Overweight</t>
  </si>
  <si>
    <t>Obese 1</t>
  </si>
  <si>
    <t>Obese 2</t>
  </si>
  <si>
    <t>Morbidly Obese</t>
  </si>
  <si>
    <t>Warning</t>
  </si>
  <si>
    <t>Essential Fat</t>
  </si>
  <si>
    <t>Fitness</t>
  </si>
  <si>
    <t>Average</t>
  </si>
  <si>
    <t>Obese</t>
  </si>
  <si>
    <t>Women</t>
  </si>
  <si>
    <t>Men</t>
  </si>
  <si>
    <t>Systolic</t>
  </si>
  <si>
    <t>Hypotension</t>
  </si>
  <si>
    <t>Desirable</t>
  </si>
  <si>
    <t>Pre Hypertension</t>
  </si>
  <si>
    <t>Stage 1 Hypertension</t>
  </si>
  <si>
    <t>Stage 2 Hypertension</t>
  </si>
  <si>
    <t>Hypertensive Crisis</t>
  </si>
  <si>
    <t>Diastolic</t>
  </si>
  <si>
    <t>Date</t>
  </si>
  <si>
    <t>Age</t>
  </si>
  <si>
    <t>Sex</t>
  </si>
  <si>
    <t>Male</t>
  </si>
  <si>
    <t>Female</t>
  </si>
  <si>
    <t>Feet</t>
  </si>
  <si>
    <t>Inches</t>
  </si>
  <si>
    <t>Metres</t>
  </si>
  <si>
    <t>KG</t>
  </si>
  <si>
    <t>Stones</t>
  </si>
  <si>
    <t>Imperial</t>
  </si>
  <si>
    <t>Metric</t>
  </si>
  <si>
    <t>Measurements</t>
  </si>
  <si>
    <t>CM</t>
  </si>
  <si>
    <t>Athlete</t>
  </si>
  <si>
    <t>BAI</t>
  </si>
  <si>
    <t>BF</t>
  </si>
  <si>
    <t>BMI</t>
  </si>
  <si>
    <t>kg</t>
  </si>
  <si>
    <t>hip cm</t>
  </si>
  <si>
    <t>Severely Under</t>
  </si>
  <si>
    <t>lbs</t>
  </si>
  <si>
    <t>Inch</t>
  </si>
  <si>
    <t>Rest BPM</t>
  </si>
  <si>
    <t>Entry Flag</t>
  </si>
  <si>
    <t>BF Rating</t>
  </si>
  <si>
    <t>BF CF</t>
  </si>
  <si>
    <t>BMI Rating</t>
  </si>
  <si>
    <t>BMI CF</t>
  </si>
  <si>
    <t>Excellent</t>
  </si>
  <si>
    <t>Good</t>
  </si>
  <si>
    <t>Above Avg</t>
  </si>
  <si>
    <t>Below Avg</t>
  </si>
  <si>
    <t>Poor</t>
  </si>
  <si>
    <t>BPM Rating</t>
  </si>
  <si>
    <t>BPM CF</t>
  </si>
  <si>
    <t>Dias Rat</t>
  </si>
  <si>
    <t>Syst Rat</t>
  </si>
  <si>
    <t>Overall</t>
  </si>
  <si>
    <t>BP CF</t>
  </si>
  <si>
    <t>BF Flag</t>
  </si>
  <si>
    <t>BMI Flag</t>
  </si>
  <si>
    <t>BPM Flag</t>
  </si>
  <si>
    <t>BP Flag</t>
  </si>
  <si>
    <t>Gender</t>
  </si>
  <si>
    <t>DoB</t>
  </si>
  <si>
    <t>No</t>
  </si>
  <si>
    <t>STANDING DATA</t>
  </si>
  <si>
    <t>WEIGHT</t>
  </si>
  <si>
    <t>HIP CIRCUM</t>
  </si>
  <si>
    <t>BODY FAT</t>
  </si>
  <si>
    <t>Rating</t>
  </si>
  <si>
    <t>BODY MASS INDEX</t>
  </si>
  <si>
    <t>HEART AND BLOOD PRESSURE</t>
  </si>
  <si>
    <t>BF %</t>
  </si>
  <si>
    <t>Higher</t>
  </si>
  <si>
    <t>p</t>
  </si>
  <si>
    <t>q</t>
  </si>
  <si>
    <t>t</t>
  </si>
  <si>
    <t>H</t>
  </si>
  <si>
    <t>Stats</t>
  </si>
  <si>
    <t>Body Fat %</t>
  </si>
  <si>
    <t>Body Mass Index</t>
  </si>
  <si>
    <t>Resting Heart Rate</t>
  </si>
  <si>
    <t>Blood Pressure</t>
  </si>
  <si>
    <t>cm in an inch</t>
  </si>
  <si>
    <t>metres to feet</t>
  </si>
  <si>
    <t>kg in a stone</t>
  </si>
  <si>
    <t>BODY FAT %</t>
  </si>
  <si>
    <t>RESTING BPM</t>
  </si>
  <si>
    <t>BLOOD PRESSURE</t>
  </si>
  <si>
    <t>Weight</t>
  </si>
  <si>
    <t>W</t>
  </si>
  <si>
    <t>EF</t>
  </si>
  <si>
    <t>Ath</t>
  </si>
  <si>
    <t>Fit</t>
  </si>
  <si>
    <t>Avg</t>
  </si>
  <si>
    <t>Ob</t>
  </si>
  <si>
    <t>SU</t>
  </si>
  <si>
    <t>Under</t>
  </si>
  <si>
    <t>OW</t>
  </si>
  <si>
    <t>Ob1</t>
  </si>
  <si>
    <t>Ob2</t>
  </si>
  <si>
    <t>MO</t>
  </si>
  <si>
    <t>BODY WEIGHT IN</t>
  </si>
  <si>
    <t>STONES AND POUNDS</t>
  </si>
  <si>
    <t>KILOGRAMS</t>
  </si>
  <si>
    <t>BODY FAT PERCENTAGE</t>
  </si>
  <si>
    <t>RESTING HEART RATE</t>
  </si>
  <si>
    <t>BPM</t>
  </si>
  <si>
    <t>Exc</t>
  </si>
  <si>
    <t>Avg -</t>
  </si>
  <si>
    <t>Avg +</t>
  </si>
  <si>
    <t>STATISTICS LOG</t>
  </si>
  <si>
    <t>GRAPHS</t>
  </si>
</sst>
</file>

<file path=xl/styles.xml><?xml version="1.0" encoding="utf-8"?>
<styleSheet xmlns="http://schemas.openxmlformats.org/spreadsheetml/2006/main">
  <numFmts count="12">
    <numFmt numFmtId="164" formatCode="0.0"/>
    <numFmt numFmtId="165" formatCode="dd\ mmm\ yy"/>
    <numFmt numFmtId="166" formatCode="0.00&quot; m&quot;"/>
    <numFmt numFmtId="167" formatCode="0&quot; ft&quot;"/>
    <numFmt numFmtId="168" formatCode="0&quot; in&quot;"/>
    <numFmt numFmtId="169" formatCode="0&quot; st&quot;"/>
    <numFmt numFmtId="170" formatCode="0&quot; lbs&quot;"/>
    <numFmt numFmtId="171" formatCode="0.0&quot; kg&quot;"/>
    <numFmt numFmtId="172" formatCode="0&quot; cm&quot;"/>
    <numFmt numFmtId="173" formatCode="0.0%"/>
    <numFmt numFmtId="174" formatCode="dd/mm/yy"/>
    <numFmt numFmtId="175" formatCode="0.0&quot; in&quot;"/>
  </numFmts>
  <fonts count="16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8.25"/>
      <color theme="10"/>
      <name val="Calibri"/>
      <family val="2"/>
    </font>
    <font>
      <b/>
      <u/>
      <sz val="11"/>
      <color theme="3" tint="-0.499984740745262"/>
      <name val="Calibri"/>
      <family val="2"/>
    </font>
    <font>
      <b/>
      <u/>
      <sz val="11"/>
      <color theme="3" tint="-0.499984740745262"/>
      <name val="Calibri"/>
      <family val="2"/>
      <scheme val="minor"/>
    </font>
    <font>
      <b/>
      <sz val="6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 tint="-0.14993743705557422"/>
      <name val="Calibri"/>
      <family val="2"/>
      <scheme val="minor"/>
    </font>
    <font>
      <sz val="20"/>
      <color theme="0" tint="-0.1499374370555742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color theme="0" tint="-0.34998626667073579"/>
      <name val="Wingdings 3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499984740745262"/>
      </right>
      <top style="thin">
        <color theme="0"/>
      </top>
      <bottom style="thin">
        <color theme="0"/>
      </bottom>
      <diagonal/>
    </border>
    <border>
      <left style="thin">
        <color theme="3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3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3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3" tint="-0.499984740745262"/>
      </right>
      <top style="hair">
        <color theme="0" tint="-0.499984740745262"/>
      </top>
      <bottom/>
      <diagonal/>
    </border>
    <border>
      <left style="thin">
        <color theme="3" tint="-0.499984740745262"/>
      </left>
      <right style="hair">
        <color theme="0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thin">
        <color theme="3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0"/>
      </bottom>
      <diagonal/>
    </border>
    <border>
      <left/>
      <right/>
      <top style="thin">
        <color theme="3" tint="-0.499984740745262"/>
      </top>
      <bottom style="thin">
        <color theme="0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0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 style="medium">
        <color theme="3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thin">
        <color rgb="FFFF0000"/>
      </left>
      <right/>
      <top style="thin">
        <color theme="3" tint="-0.499984740745262"/>
      </top>
      <bottom style="thin">
        <color theme="0"/>
      </bottom>
      <diagonal/>
    </border>
    <border>
      <left/>
      <right style="thin">
        <color rgb="FFFF0000"/>
      </right>
      <top style="thin">
        <color theme="3" tint="-0.499984740745262"/>
      </top>
      <bottom style="thin">
        <color theme="0"/>
      </bottom>
      <diagonal/>
    </border>
    <border>
      <left style="thin">
        <color rgb="FFFF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000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/>
      <diagonal/>
    </border>
    <border>
      <left style="thin">
        <color rgb="FFFF0000"/>
      </left>
      <right style="hair">
        <color theme="0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thin">
        <color rgb="FFFF0000"/>
      </right>
      <top style="thin">
        <color theme="0" tint="-0.499984740745262"/>
      </top>
      <bottom style="medium">
        <color theme="3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3" tint="-0.499984740745262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theme="0"/>
      </top>
      <bottom style="thin">
        <color theme="0"/>
      </bottom>
      <diagonal/>
    </border>
    <border>
      <left/>
      <right style="thin">
        <color rgb="FFFF0000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rgb="FFFF0000"/>
      </right>
      <top style="hair">
        <color theme="0" tint="-0.499984740745262"/>
      </top>
      <bottom/>
      <diagonal/>
    </border>
    <border>
      <left/>
      <right style="thin">
        <color rgb="FFFF0000"/>
      </right>
      <top style="thin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ck">
        <color theme="3" tint="-0.499984740745262"/>
      </bottom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 style="thick">
        <color theme="3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 tint="-0.499984740745262"/>
      </left>
      <right style="thin">
        <color theme="3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3" fillId="3" borderId="0" xfId="1" applyFont="1" applyFill="1" applyAlignment="1" applyProtection="1"/>
    <xf numFmtId="0" fontId="1" fillId="3" borderId="2" xfId="0" applyFont="1" applyFill="1" applyBorder="1"/>
    <xf numFmtId="0" fontId="1" fillId="3" borderId="3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8" fillId="2" borderId="0" xfId="0" applyNumberFormat="1" applyFont="1" applyFill="1"/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center"/>
    </xf>
    <xf numFmtId="0" fontId="9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0" fillId="4" borderId="0" xfId="0" applyNumberFormat="1" applyFont="1" applyFill="1"/>
    <xf numFmtId="0" fontId="10" fillId="4" borderId="0" xfId="0" applyNumberFormat="1" applyFont="1" applyFill="1" applyAlignment="1">
      <alignment horizontal="left"/>
    </xf>
    <xf numFmtId="0" fontId="10" fillId="4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165" fontId="10" fillId="4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4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left"/>
    </xf>
    <xf numFmtId="164" fontId="0" fillId="5" borderId="4" xfId="0" applyNumberFormat="1" applyFill="1" applyBorder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167" fontId="0" fillId="5" borderId="4" xfId="0" applyNumberFormat="1" applyFill="1" applyBorder="1" applyAlignment="1">
      <alignment horizontal="center"/>
    </xf>
    <xf numFmtId="168" fontId="0" fillId="5" borderId="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5" fontId="0" fillId="0" borderId="4" xfId="0" applyNumberFormat="1" applyFill="1" applyBorder="1" applyAlignment="1">
      <alignment horizontal="center"/>
    </xf>
    <xf numFmtId="170" fontId="0" fillId="5" borderId="4" xfId="0" applyNumberFormat="1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0" fontId="0" fillId="0" borderId="4" xfId="0" applyBorder="1"/>
    <xf numFmtId="9" fontId="0" fillId="0" borderId="4" xfId="2" applyFont="1" applyFill="1" applyBorder="1" applyAlignment="1">
      <alignment horizontal="center"/>
    </xf>
    <xf numFmtId="173" fontId="0" fillId="0" borderId="4" xfId="2" applyNumberFormat="1" applyFont="1" applyFill="1" applyBorder="1" applyAlignment="1">
      <alignment horizontal="center"/>
    </xf>
    <xf numFmtId="173" fontId="0" fillId="5" borderId="4" xfId="2" applyNumberFormat="1" applyFont="1" applyFill="1" applyBorder="1" applyAlignment="1">
      <alignment horizontal="center"/>
    </xf>
    <xf numFmtId="9" fontId="0" fillId="5" borderId="4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17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left"/>
    </xf>
    <xf numFmtId="165" fontId="0" fillId="0" borderId="9" xfId="0" applyNumberFormat="1" applyFill="1" applyBorder="1" applyAlignment="1">
      <alignment horizontal="center"/>
    </xf>
    <xf numFmtId="170" fontId="0" fillId="0" borderId="9" xfId="0" applyNumberFormat="1" applyFill="1" applyBorder="1" applyAlignment="1">
      <alignment horizontal="center"/>
    </xf>
    <xf numFmtId="171" fontId="0" fillId="0" borderId="9" xfId="0" applyNumberFormat="1" applyFill="1" applyBorder="1" applyAlignment="1">
      <alignment horizontal="center"/>
    </xf>
    <xf numFmtId="173" fontId="0" fillId="0" borderId="9" xfId="2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7" fillId="10" borderId="10" xfId="0" applyFont="1" applyFill="1" applyBorder="1"/>
    <xf numFmtId="0" fontId="7" fillId="10" borderId="10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10" borderId="14" xfId="0" applyFont="1" applyFill="1" applyBorder="1"/>
    <xf numFmtId="0" fontId="7" fillId="10" borderId="15" xfId="0" applyFont="1" applyFill="1" applyBorder="1"/>
    <xf numFmtId="0" fontId="0" fillId="0" borderId="16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8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70" fontId="0" fillId="0" borderId="21" xfId="0" applyNumberFormat="1" applyFill="1" applyBorder="1" applyAlignment="1">
      <alignment horizontal="center"/>
    </xf>
    <xf numFmtId="171" fontId="0" fillId="0" borderId="21" xfId="0" applyNumberFormat="1" applyFill="1" applyBorder="1" applyAlignment="1">
      <alignment horizontal="center"/>
    </xf>
    <xf numFmtId="173" fontId="0" fillId="0" borderId="21" xfId="2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3" fillId="2" borderId="23" xfId="0" applyFont="1" applyFill="1" applyBorder="1"/>
    <xf numFmtId="0" fontId="7" fillId="10" borderId="11" xfId="0" applyFont="1" applyFill="1" applyBorder="1"/>
    <xf numFmtId="166" fontId="0" fillId="0" borderId="6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169" fontId="0" fillId="0" borderId="34" xfId="0" applyNumberFormat="1" applyFill="1" applyBorder="1" applyAlignment="1">
      <alignment horizontal="center"/>
    </xf>
    <xf numFmtId="169" fontId="0" fillId="0" borderId="36" xfId="0" applyNumberFormat="1" applyFill="1" applyBorder="1" applyAlignment="1">
      <alignment horizontal="center"/>
    </xf>
    <xf numFmtId="169" fontId="0" fillId="0" borderId="38" xfId="0" applyNumberForma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172" fontId="0" fillId="0" borderId="6" xfId="0" applyNumberForma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0" fontId="7" fillId="10" borderId="33" xfId="0" applyFont="1" applyFill="1" applyBorder="1"/>
    <xf numFmtId="173" fontId="0" fillId="0" borderId="34" xfId="2" applyNumberFormat="1" applyFont="1" applyFill="1" applyBorder="1" applyAlignment="1">
      <alignment horizontal="center"/>
    </xf>
    <xf numFmtId="0" fontId="0" fillId="0" borderId="35" xfId="0" applyFill="1" applyBorder="1"/>
    <xf numFmtId="173" fontId="0" fillId="0" borderId="36" xfId="2" applyNumberFormat="1" applyFont="1" applyFill="1" applyBorder="1" applyAlignment="1">
      <alignment horizontal="center"/>
    </xf>
    <xf numFmtId="0" fontId="0" fillId="0" borderId="37" xfId="0" applyFill="1" applyBorder="1"/>
    <xf numFmtId="173" fontId="0" fillId="0" borderId="38" xfId="2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10" borderId="33" xfId="0" applyFont="1" applyFill="1" applyBorder="1" applyAlignment="1">
      <alignment horizontal="left"/>
    </xf>
    <xf numFmtId="164" fontId="0" fillId="0" borderId="34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left"/>
    </xf>
    <xf numFmtId="0" fontId="0" fillId="11" borderId="21" xfId="0" applyFill="1" applyBorder="1"/>
    <xf numFmtId="0" fontId="0" fillId="11" borderId="39" xfId="0" applyFill="1" applyBorder="1"/>
    <xf numFmtId="0" fontId="0" fillId="11" borderId="22" xfId="0" applyFill="1" applyBorder="1"/>
    <xf numFmtId="0" fontId="0" fillId="11" borderId="21" xfId="0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173" fontId="0" fillId="0" borderId="6" xfId="2" applyNumberFormat="1" applyFont="1" applyFill="1" applyBorder="1" applyAlignment="1">
      <alignment horizontal="center"/>
    </xf>
    <xf numFmtId="173" fontId="0" fillId="0" borderId="26" xfId="2" applyNumberFormat="1" applyFont="1" applyFill="1" applyBorder="1" applyAlignment="1">
      <alignment horizontal="center"/>
    </xf>
    <xf numFmtId="173" fontId="0" fillId="0" borderId="27" xfId="2" applyNumberFormat="1" applyFont="1" applyFill="1" applyBorder="1" applyAlignment="1">
      <alignment horizontal="center"/>
    </xf>
    <xf numFmtId="0" fontId="14" fillId="0" borderId="0" xfId="0" applyFont="1"/>
    <xf numFmtId="173" fontId="14" fillId="11" borderId="4" xfId="2" applyNumberFormat="1" applyFont="1" applyFill="1" applyBorder="1" applyAlignment="1">
      <alignment horizontal="center"/>
    </xf>
    <xf numFmtId="173" fontId="15" fillId="0" borderId="4" xfId="2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0" fillId="0" borderId="6" xfId="0" applyBorder="1"/>
    <xf numFmtId="0" fontId="0" fillId="5" borderId="7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35" xfId="0" applyBorder="1"/>
    <xf numFmtId="0" fontId="7" fillId="10" borderId="44" xfId="0" applyFont="1" applyFill="1" applyBorder="1" applyAlignment="1">
      <alignment horizontal="center"/>
    </xf>
    <xf numFmtId="171" fontId="0" fillId="0" borderId="45" xfId="0" applyNumberFormat="1" applyFill="1" applyBorder="1" applyAlignment="1">
      <alignment horizontal="center"/>
    </xf>
    <xf numFmtId="171" fontId="0" fillId="0" borderId="46" xfId="0" applyNumberFormat="1" applyFill="1" applyBorder="1" applyAlignment="1">
      <alignment horizontal="center"/>
    </xf>
    <xf numFmtId="171" fontId="0" fillId="0" borderId="47" xfId="0" applyNumberFormat="1" applyFill="1" applyBorder="1" applyAlignment="1">
      <alignment horizontal="center"/>
    </xf>
    <xf numFmtId="171" fontId="0" fillId="0" borderId="48" xfId="0" applyNumberFormat="1" applyFill="1" applyBorder="1" applyAlignment="1">
      <alignment horizontal="center"/>
    </xf>
    <xf numFmtId="0" fontId="0" fillId="0" borderId="49" xfId="0" applyBorder="1"/>
    <xf numFmtId="165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50" xfId="0" applyBorder="1"/>
    <xf numFmtId="0" fontId="0" fillId="0" borderId="17" xfId="0" applyBorder="1"/>
    <xf numFmtId="173" fontId="14" fillId="11" borderId="6" xfId="2" applyNumberFormat="1" applyFont="1" applyFill="1" applyBorder="1" applyAlignment="1">
      <alignment horizontal="center"/>
    </xf>
    <xf numFmtId="173" fontId="15" fillId="0" borderId="6" xfId="2" applyNumberFormat="1" applyFont="1" applyFill="1" applyBorder="1" applyAlignment="1">
      <alignment horizontal="center"/>
    </xf>
    <xf numFmtId="173" fontId="0" fillId="0" borderId="7" xfId="2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172" fontId="0" fillId="5" borderId="35" xfId="0" applyNumberFormat="1" applyFill="1" applyBorder="1" applyAlignment="1">
      <alignment horizontal="center"/>
    </xf>
    <xf numFmtId="169" fontId="0" fillId="5" borderId="34" xfId="0" applyNumberForma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11" borderId="27" xfId="0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2" borderId="4" xfId="0" applyFont="1" applyFill="1" applyBorder="1"/>
    <xf numFmtId="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7" fillId="10" borderId="58" xfId="0" applyNumberFormat="1" applyFont="1" applyFill="1" applyBorder="1" applyAlignment="1">
      <alignment horizontal="left"/>
    </xf>
    <xf numFmtId="0" fontId="7" fillId="10" borderId="58" xfId="0" applyNumberFormat="1" applyFont="1" applyFill="1" applyBorder="1" applyAlignment="1">
      <alignment horizontal="center"/>
    </xf>
    <xf numFmtId="0" fontId="13" fillId="12" borderId="24" xfId="0" applyFont="1" applyFill="1" applyBorder="1"/>
    <xf numFmtId="0" fontId="13" fillId="12" borderId="24" xfId="0" applyFont="1" applyFill="1" applyBorder="1" applyAlignment="1">
      <alignment horizontal="center"/>
    </xf>
    <xf numFmtId="0" fontId="0" fillId="0" borderId="62" xfId="0" applyNumberFormat="1" applyBorder="1"/>
    <xf numFmtId="0" fontId="0" fillId="0" borderId="0" xfId="0" applyNumberFormat="1" applyBorder="1"/>
    <xf numFmtId="0" fontId="13" fillId="12" borderId="63" xfId="0" applyNumberFormat="1" applyFont="1" applyFill="1" applyBorder="1"/>
    <xf numFmtId="0" fontId="0" fillId="12" borderId="64" xfId="0" applyNumberFormat="1" applyFill="1" applyBorder="1"/>
    <xf numFmtId="0" fontId="13" fillId="12" borderId="64" xfId="0" applyNumberFormat="1" applyFont="1" applyFill="1" applyBorder="1"/>
    <xf numFmtId="0" fontId="0" fillId="12" borderId="65" xfId="0" applyNumberFormat="1" applyFill="1" applyBorder="1"/>
    <xf numFmtId="0" fontId="0" fillId="0" borderId="66" xfId="0" applyNumberFormat="1" applyBorder="1"/>
    <xf numFmtId="0" fontId="0" fillId="0" borderId="67" xfId="0" applyNumberFormat="1" applyBorder="1"/>
    <xf numFmtId="0" fontId="0" fillId="0" borderId="68" xfId="0" applyNumberFormat="1" applyBorder="1"/>
    <xf numFmtId="0" fontId="0" fillId="0" borderId="69" xfId="0" applyNumberFormat="1" applyBorder="1"/>
    <xf numFmtId="0" fontId="0" fillId="0" borderId="70" xfId="0" applyNumberFormat="1" applyBorder="1"/>
    <xf numFmtId="0" fontId="0" fillId="0" borderId="71" xfId="0" applyNumberFormat="1" applyBorder="1"/>
    <xf numFmtId="0" fontId="0" fillId="0" borderId="72" xfId="0" applyNumberFormat="1" applyBorder="1"/>
    <xf numFmtId="174" fontId="0" fillId="0" borderId="5" xfId="0" applyNumberFormat="1" applyBorder="1" applyAlignment="1">
      <alignment horizontal="left"/>
    </xf>
    <xf numFmtId="0" fontId="0" fillId="12" borderId="74" xfId="0" applyNumberFormat="1" applyFill="1" applyBorder="1"/>
    <xf numFmtId="0" fontId="0" fillId="12" borderId="75" xfId="0" applyNumberFormat="1" applyFill="1" applyBorder="1"/>
    <xf numFmtId="0" fontId="13" fillId="12" borderId="73" xfId="0" applyNumberFormat="1" applyFont="1" applyFill="1" applyBorder="1"/>
    <xf numFmtId="9" fontId="0" fillId="6" borderId="4" xfId="0" applyNumberFormat="1" applyFill="1" applyBorder="1" applyAlignment="1">
      <alignment horizontal="center"/>
    </xf>
    <xf numFmtId="9" fontId="0" fillId="7" borderId="4" xfId="0" applyNumberFormat="1" applyFill="1" applyBorder="1" applyAlignment="1">
      <alignment horizontal="center"/>
    </xf>
    <xf numFmtId="9" fontId="0" fillId="8" borderId="4" xfId="0" applyNumberFormat="1" applyFill="1" applyBorder="1" applyAlignment="1">
      <alignment horizontal="center"/>
    </xf>
    <xf numFmtId="0" fontId="7" fillId="10" borderId="76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7" borderId="4" xfId="0" applyNumberFormat="1" applyFill="1" applyBorder="1" applyAlignment="1">
      <alignment horizontal="center"/>
    </xf>
    <xf numFmtId="0" fontId="0" fillId="8" borderId="4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9" borderId="0" xfId="0" applyNumberFormat="1" applyFill="1"/>
    <xf numFmtId="0" fontId="0" fillId="13" borderId="0" xfId="0" applyNumberFormat="1" applyFill="1"/>
    <xf numFmtId="175" fontId="0" fillId="5" borderId="34" xfId="0" applyNumberFormat="1" applyFill="1" applyBorder="1" applyAlignment="1">
      <alignment horizontal="center"/>
    </xf>
    <xf numFmtId="0" fontId="0" fillId="11" borderId="51" xfId="0" applyNumberFormat="1" applyFill="1" applyBorder="1" applyAlignment="1">
      <alignment horizontal="center"/>
    </xf>
    <xf numFmtId="165" fontId="0" fillId="11" borderId="52" xfId="0" applyNumberFormat="1" applyFill="1" applyBorder="1" applyAlignment="1">
      <alignment horizontal="left"/>
    </xf>
    <xf numFmtId="0" fontId="0" fillId="11" borderId="52" xfId="0" applyNumberFormat="1" applyFill="1" applyBorder="1" applyAlignment="1">
      <alignment horizontal="center"/>
    </xf>
    <xf numFmtId="166" fontId="0" fillId="11" borderId="53" xfId="0" applyNumberFormat="1" applyFill="1" applyBorder="1" applyAlignment="1">
      <alignment horizontal="center"/>
    </xf>
    <xf numFmtId="169" fontId="0" fillId="11" borderId="54" xfId="0" applyNumberFormat="1" applyFill="1" applyBorder="1" applyAlignment="1">
      <alignment horizontal="center"/>
    </xf>
    <xf numFmtId="170" fontId="0" fillId="11" borderId="52" xfId="0" applyNumberFormat="1" applyFill="1" applyBorder="1" applyAlignment="1">
      <alignment horizontal="center"/>
    </xf>
    <xf numFmtId="171" fontId="0" fillId="11" borderId="52" xfId="0" applyNumberFormat="1" applyFill="1" applyBorder="1" applyAlignment="1">
      <alignment horizontal="center"/>
    </xf>
    <xf numFmtId="173" fontId="15" fillId="11" borderId="53" xfId="2" applyNumberFormat="1" applyFont="1" applyFill="1" applyBorder="1" applyAlignment="1">
      <alignment horizontal="center"/>
    </xf>
    <xf numFmtId="175" fontId="0" fillId="11" borderId="54" xfId="0" applyNumberFormat="1" applyFill="1" applyBorder="1" applyAlignment="1">
      <alignment horizontal="center"/>
    </xf>
    <xf numFmtId="172" fontId="0" fillId="11" borderId="55" xfId="0" applyNumberFormat="1" applyFill="1" applyBorder="1" applyAlignment="1">
      <alignment horizontal="center"/>
    </xf>
    <xf numFmtId="173" fontId="0" fillId="11" borderId="56" xfId="2" applyNumberFormat="1" applyFont="1" applyFill="1" applyBorder="1" applyAlignment="1">
      <alignment horizontal="center"/>
    </xf>
    <xf numFmtId="173" fontId="0" fillId="11" borderId="52" xfId="2" applyNumberFormat="1" applyFont="1" applyFill="1" applyBorder="1" applyAlignment="1">
      <alignment horizontal="center"/>
    </xf>
    <xf numFmtId="173" fontId="15" fillId="11" borderId="52" xfId="2" applyNumberFormat="1" applyFont="1" applyFill="1" applyBorder="1" applyAlignment="1">
      <alignment horizontal="center"/>
    </xf>
    <xf numFmtId="0" fontId="0" fillId="11" borderId="53" xfId="0" applyFill="1" applyBorder="1"/>
    <xf numFmtId="164" fontId="0" fillId="11" borderId="54" xfId="0" applyNumberFormat="1" applyFill="1" applyBorder="1" applyAlignment="1">
      <alignment horizontal="center"/>
    </xf>
    <xf numFmtId="0" fontId="0" fillId="11" borderId="55" xfId="0" applyFill="1" applyBorder="1"/>
    <xf numFmtId="0" fontId="0" fillId="11" borderId="56" xfId="0" applyFill="1" applyBorder="1" applyAlignment="1">
      <alignment horizontal="center"/>
    </xf>
    <xf numFmtId="0" fontId="0" fillId="11" borderId="52" xfId="0" applyFill="1" applyBorder="1"/>
    <xf numFmtId="0" fontId="0" fillId="11" borderId="52" xfId="0" applyFill="1" applyBorder="1" applyAlignment="1">
      <alignment horizontal="center"/>
    </xf>
    <xf numFmtId="0" fontId="0" fillId="11" borderId="57" xfId="0" applyFill="1" applyBorder="1"/>
    <xf numFmtId="0" fontId="3" fillId="3" borderId="0" xfId="1" applyFont="1" applyFill="1" applyAlignment="1" applyProtection="1">
      <alignment horizontal="left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12" borderId="30" xfId="0" applyFont="1" applyFill="1" applyBorder="1" applyAlignment="1">
      <alignment horizontal="center"/>
    </xf>
    <xf numFmtId="0" fontId="13" fillId="12" borderId="24" xfId="0" applyFont="1" applyFill="1" applyBorder="1" applyAlignment="1">
      <alignment horizontal="center"/>
    </xf>
    <xf numFmtId="0" fontId="13" fillId="12" borderId="31" xfId="0" applyFont="1" applyFill="1" applyBorder="1" applyAlignment="1">
      <alignment horizontal="center"/>
    </xf>
    <xf numFmtId="0" fontId="13" fillId="12" borderId="25" xfId="0" applyFon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left"/>
    </xf>
    <xf numFmtId="165" fontId="0" fillId="5" borderId="7" xfId="0" applyNumberFormat="1" applyFill="1" applyBorder="1" applyAlignment="1">
      <alignment horizontal="left"/>
    </xf>
    <xf numFmtId="165" fontId="13" fillId="12" borderId="59" xfId="0" applyNumberFormat="1" applyFont="1" applyFill="1" applyBorder="1" applyAlignment="1">
      <alignment horizontal="center"/>
    </xf>
    <xf numFmtId="165" fontId="13" fillId="12" borderId="60" xfId="0" applyNumberFormat="1" applyFont="1" applyFill="1" applyBorder="1" applyAlignment="1">
      <alignment horizontal="center"/>
    </xf>
    <xf numFmtId="0" fontId="13" fillId="12" borderId="59" xfId="0" applyNumberFormat="1" applyFont="1" applyFill="1" applyBorder="1" applyAlignment="1">
      <alignment horizontal="left"/>
    </xf>
    <xf numFmtId="0" fontId="13" fillId="12" borderId="61" xfId="0" applyNumberFormat="1" applyFont="1" applyFill="1" applyBorder="1" applyAlignment="1">
      <alignment horizontal="left"/>
    </xf>
    <xf numFmtId="0" fontId="13" fillId="12" borderId="60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28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A8C6EA"/>
      <color rgb="FFC5D9F1"/>
      <color rgb="FFE9C2C1"/>
      <color rgb="FFFF9999"/>
      <color rgb="FFFF5050"/>
      <color rgb="FFDDA09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4886546439759551E-2"/>
          <c:y val="8.3893449489026758E-2"/>
          <c:w val="0.91540019191149458"/>
          <c:h val="0.6802201373764449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cat>
            <c:multiLvlStrRef>
              <c:f>Graphs!$DH$7:$DH$106</c:f>
            </c:multiLvlStrRef>
          </c:cat>
          <c:val>
            <c:numRef>
              <c:f>Graphs!$DI$7:$DI$106</c:f>
              <c:numCache>
                <c:formatCode>0.0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</c:ser>
        <c:gapWidth val="160"/>
        <c:axId val="76420224"/>
        <c:axId val="76421760"/>
      </c:barChart>
      <c:catAx>
        <c:axId val="76420224"/>
        <c:scaling>
          <c:orientation val="minMax"/>
        </c:scaling>
        <c:axPos val="b"/>
        <c:numFmt formatCode="dd/mm/yy;@" sourceLinked="0"/>
        <c:tickLblPos val="nextTo"/>
        <c:spPr>
          <a:ln>
            <a:solidFill>
              <a:schemeClr val="tx1"/>
            </a:solidFill>
          </a:ln>
        </c:spPr>
        <c:txPr>
          <a:bodyPr rot="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6421760"/>
        <c:crosses val="autoZero"/>
        <c:lblAlgn val="ctr"/>
        <c:lblOffset val="100"/>
        <c:tickLblSkip val="5"/>
        <c:tickMarkSkip val="1"/>
      </c:catAx>
      <c:valAx>
        <c:axId val="764217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.0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6420224"/>
        <c:crosses val="autoZero"/>
        <c:crossBetween val="between"/>
      </c:valAx>
    </c:plotArea>
    <c:dispBlanksAs val="zero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1"/>
          <c:spPr>
            <a:solidFill>
              <a:srgbClr val="FF0000">
                <a:alpha val="60000"/>
              </a:srgbClr>
            </a:solidFill>
          </c:spPr>
          <c:cat>
            <c:multiLvlStrRef>
              <c:f>Graphs!$DL$7:$DL$106</c:f>
            </c:multiLvlStrRef>
          </c:cat>
          <c:val>
            <c:numRef>
              <c:f>Graphs!$DN$7:$DN$106</c:f>
              <c:numCache>
                <c:formatCode>0%</c:formatCode>
                <c:ptCount val="10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</c:numCache>
            </c:numRef>
          </c:val>
        </c:ser>
        <c:ser>
          <c:idx val="2"/>
          <c:order val="2"/>
          <c:spPr>
            <a:solidFill>
              <a:srgbClr val="FFC000">
                <a:alpha val="60000"/>
              </a:srgbClr>
            </a:solidFill>
          </c:spPr>
          <c:cat>
            <c:multiLvlStrRef>
              <c:f>Graphs!$DL$7:$DL$106</c:f>
            </c:multiLvlStrRef>
          </c:cat>
          <c:val>
            <c:numRef>
              <c:f>Graphs!$DO$7:$DO$106</c:f>
              <c:numCache>
                <c:formatCode>0%</c:formatCode>
                <c:ptCount val="10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</c:numCache>
            </c:numRef>
          </c:val>
        </c:ser>
        <c:ser>
          <c:idx val="3"/>
          <c:order val="3"/>
          <c:spPr>
            <a:solidFill>
              <a:srgbClr val="92D050">
                <a:alpha val="60000"/>
              </a:srgbClr>
            </a:solidFill>
          </c:spPr>
          <c:cat>
            <c:multiLvlStrRef>
              <c:f>Graphs!$DL$7:$DL$106</c:f>
            </c:multiLvlStrRef>
          </c:cat>
          <c:val>
            <c:numRef>
              <c:f>Graphs!$DP$7:$DP$106</c:f>
              <c:numCache>
                <c:formatCode>0%</c:formatCode>
                <c:ptCount val="100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7.0000000000000007E-2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7.0000000000000007E-2</c:v>
                </c:pt>
                <c:pt idx="80">
                  <c:v>7.0000000000000007E-2</c:v>
                </c:pt>
                <c:pt idx="81">
                  <c:v>7.0000000000000007E-2</c:v>
                </c:pt>
                <c:pt idx="82">
                  <c:v>7.0000000000000007E-2</c:v>
                </c:pt>
                <c:pt idx="83">
                  <c:v>7.0000000000000007E-2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7.0000000000000007E-2</c:v>
                </c:pt>
                <c:pt idx="87">
                  <c:v>7.0000000000000007E-2</c:v>
                </c:pt>
                <c:pt idx="88">
                  <c:v>7.0000000000000007E-2</c:v>
                </c:pt>
                <c:pt idx="89">
                  <c:v>7.0000000000000007E-2</c:v>
                </c:pt>
                <c:pt idx="90">
                  <c:v>7.0000000000000007E-2</c:v>
                </c:pt>
                <c:pt idx="91">
                  <c:v>7.0000000000000007E-2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7.0000000000000007E-2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</c:numCache>
            </c:numRef>
          </c:val>
        </c:ser>
        <c:ser>
          <c:idx val="4"/>
          <c:order val="4"/>
          <c:spPr>
            <a:solidFill>
              <a:srgbClr val="92D050">
                <a:alpha val="70000"/>
              </a:srgbClr>
            </a:solidFill>
          </c:spPr>
          <c:cat>
            <c:multiLvlStrRef>
              <c:f>Graphs!$DL$7:$DL$106</c:f>
            </c:multiLvlStrRef>
          </c:cat>
          <c:val>
            <c:numRef>
              <c:f>Graphs!$DQ$7:$DQ$106</c:f>
              <c:numCache>
                <c:formatCode>0%</c:formatCode>
                <c:ptCount val="100"/>
                <c:pt idx="0">
                  <c:v>3.999999999999998E-2</c:v>
                </c:pt>
                <c:pt idx="1">
                  <c:v>3.999999999999998E-2</c:v>
                </c:pt>
                <c:pt idx="2">
                  <c:v>3.999999999999998E-2</c:v>
                </c:pt>
                <c:pt idx="3">
                  <c:v>3.999999999999998E-2</c:v>
                </c:pt>
                <c:pt idx="4">
                  <c:v>3.999999999999998E-2</c:v>
                </c:pt>
                <c:pt idx="5">
                  <c:v>3.999999999999998E-2</c:v>
                </c:pt>
                <c:pt idx="6">
                  <c:v>3.999999999999998E-2</c:v>
                </c:pt>
                <c:pt idx="7">
                  <c:v>3.999999999999998E-2</c:v>
                </c:pt>
                <c:pt idx="8">
                  <c:v>3.999999999999998E-2</c:v>
                </c:pt>
                <c:pt idx="9">
                  <c:v>3.999999999999998E-2</c:v>
                </c:pt>
                <c:pt idx="10">
                  <c:v>3.999999999999998E-2</c:v>
                </c:pt>
                <c:pt idx="11">
                  <c:v>3.999999999999998E-2</c:v>
                </c:pt>
                <c:pt idx="12">
                  <c:v>3.999999999999998E-2</c:v>
                </c:pt>
                <c:pt idx="13">
                  <c:v>3.999999999999998E-2</c:v>
                </c:pt>
                <c:pt idx="14">
                  <c:v>3.999999999999998E-2</c:v>
                </c:pt>
                <c:pt idx="15">
                  <c:v>3.999999999999998E-2</c:v>
                </c:pt>
                <c:pt idx="16">
                  <c:v>3.999999999999998E-2</c:v>
                </c:pt>
                <c:pt idx="17">
                  <c:v>3.999999999999998E-2</c:v>
                </c:pt>
                <c:pt idx="18">
                  <c:v>3.999999999999998E-2</c:v>
                </c:pt>
                <c:pt idx="19">
                  <c:v>3.999999999999998E-2</c:v>
                </c:pt>
                <c:pt idx="20">
                  <c:v>3.999999999999998E-2</c:v>
                </c:pt>
                <c:pt idx="21">
                  <c:v>3.999999999999998E-2</c:v>
                </c:pt>
                <c:pt idx="22">
                  <c:v>3.999999999999998E-2</c:v>
                </c:pt>
                <c:pt idx="23">
                  <c:v>3.999999999999998E-2</c:v>
                </c:pt>
                <c:pt idx="24">
                  <c:v>3.999999999999998E-2</c:v>
                </c:pt>
                <c:pt idx="25">
                  <c:v>3.999999999999998E-2</c:v>
                </c:pt>
                <c:pt idx="26">
                  <c:v>3.999999999999998E-2</c:v>
                </c:pt>
                <c:pt idx="27">
                  <c:v>3.999999999999998E-2</c:v>
                </c:pt>
                <c:pt idx="28">
                  <c:v>3.999999999999998E-2</c:v>
                </c:pt>
                <c:pt idx="29">
                  <c:v>3.999999999999998E-2</c:v>
                </c:pt>
                <c:pt idx="30">
                  <c:v>3.999999999999998E-2</c:v>
                </c:pt>
                <c:pt idx="31">
                  <c:v>3.999999999999998E-2</c:v>
                </c:pt>
                <c:pt idx="32">
                  <c:v>3.999999999999998E-2</c:v>
                </c:pt>
                <c:pt idx="33">
                  <c:v>3.999999999999998E-2</c:v>
                </c:pt>
                <c:pt idx="34">
                  <c:v>3.999999999999998E-2</c:v>
                </c:pt>
                <c:pt idx="35">
                  <c:v>3.999999999999998E-2</c:v>
                </c:pt>
                <c:pt idx="36">
                  <c:v>3.999999999999998E-2</c:v>
                </c:pt>
                <c:pt idx="37">
                  <c:v>3.999999999999998E-2</c:v>
                </c:pt>
                <c:pt idx="38">
                  <c:v>3.999999999999998E-2</c:v>
                </c:pt>
                <c:pt idx="39">
                  <c:v>3.999999999999998E-2</c:v>
                </c:pt>
                <c:pt idx="40">
                  <c:v>3.999999999999998E-2</c:v>
                </c:pt>
                <c:pt idx="41">
                  <c:v>3.999999999999998E-2</c:v>
                </c:pt>
                <c:pt idx="42">
                  <c:v>3.999999999999998E-2</c:v>
                </c:pt>
                <c:pt idx="43">
                  <c:v>3.999999999999998E-2</c:v>
                </c:pt>
                <c:pt idx="44">
                  <c:v>3.999999999999998E-2</c:v>
                </c:pt>
                <c:pt idx="45">
                  <c:v>3.999999999999998E-2</c:v>
                </c:pt>
                <c:pt idx="46">
                  <c:v>3.999999999999998E-2</c:v>
                </c:pt>
                <c:pt idx="47">
                  <c:v>3.999999999999998E-2</c:v>
                </c:pt>
                <c:pt idx="48">
                  <c:v>3.999999999999998E-2</c:v>
                </c:pt>
                <c:pt idx="49">
                  <c:v>3.999999999999998E-2</c:v>
                </c:pt>
                <c:pt idx="50">
                  <c:v>3.999999999999998E-2</c:v>
                </c:pt>
                <c:pt idx="51">
                  <c:v>3.999999999999998E-2</c:v>
                </c:pt>
                <c:pt idx="52">
                  <c:v>3.999999999999998E-2</c:v>
                </c:pt>
                <c:pt idx="53">
                  <c:v>3.999999999999998E-2</c:v>
                </c:pt>
                <c:pt idx="54">
                  <c:v>3.999999999999998E-2</c:v>
                </c:pt>
                <c:pt idx="55">
                  <c:v>3.999999999999998E-2</c:v>
                </c:pt>
                <c:pt idx="56">
                  <c:v>3.999999999999998E-2</c:v>
                </c:pt>
                <c:pt idx="57">
                  <c:v>3.999999999999998E-2</c:v>
                </c:pt>
                <c:pt idx="58">
                  <c:v>3.999999999999998E-2</c:v>
                </c:pt>
                <c:pt idx="59">
                  <c:v>3.999999999999998E-2</c:v>
                </c:pt>
                <c:pt idx="60">
                  <c:v>3.999999999999998E-2</c:v>
                </c:pt>
                <c:pt idx="61">
                  <c:v>3.999999999999998E-2</c:v>
                </c:pt>
                <c:pt idx="62">
                  <c:v>3.999999999999998E-2</c:v>
                </c:pt>
                <c:pt idx="63">
                  <c:v>3.999999999999998E-2</c:v>
                </c:pt>
                <c:pt idx="64">
                  <c:v>3.999999999999998E-2</c:v>
                </c:pt>
                <c:pt idx="65">
                  <c:v>3.999999999999998E-2</c:v>
                </c:pt>
                <c:pt idx="66">
                  <c:v>3.999999999999998E-2</c:v>
                </c:pt>
                <c:pt idx="67">
                  <c:v>3.999999999999998E-2</c:v>
                </c:pt>
                <c:pt idx="68">
                  <c:v>3.999999999999998E-2</c:v>
                </c:pt>
                <c:pt idx="69">
                  <c:v>3.999999999999998E-2</c:v>
                </c:pt>
                <c:pt idx="70">
                  <c:v>3.999999999999998E-2</c:v>
                </c:pt>
                <c:pt idx="71">
                  <c:v>3.999999999999998E-2</c:v>
                </c:pt>
                <c:pt idx="72">
                  <c:v>3.999999999999998E-2</c:v>
                </c:pt>
                <c:pt idx="73">
                  <c:v>3.999999999999998E-2</c:v>
                </c:pt>
                <c:pt idx="74">
                  <c:v>3.999999999999998E-2</c:v>
                </c:pt>
                <c:pt idx="75">
                  <c:v>3.999999999999998E-2</c:v>
                </c:pt>
                <c:pt idx="76">
                  <c:v>3.999999999999998E-2</c:v>
                </c:pt>
                <c:pt idx="77">
                  <c:v>3.999999999999998E-2</c:v>
                </c:pt>
                <c:pt idx="78">
                  <c:v>3.999999999999998E-2</c:v>
                </c:pt>
                <c:pt idx="79">
                  <c:v>3.999999999999998E-2</c:v>
                </c:pt>
                <c:pt idx="80">
                  <c:v>3.999999999999998E-2</c:v>
                </c:pt>
                <c:pt idx="81">
                  <c:v>3.999999999999998E-2</c:v>
                </c:pt>
                <c:pt idx="82">
                  <c:v>3.999999999999998E-2</c:v>
                </c:pt>
                <c:pt idx="83">
                  <c:v>3.999999999999998E-2</c:v>
                </c:pt>
                <c:pt idx="84">
                  <c:v>3.999999999999998E-2</c:v>
                </c:pt>
                <c:pt idx="85">
                  <c:v>3.999999999999998E-2</c:v>
                </c:pt>
                <c:pt idx="86">
                  <c:v>3.999999999999998E-2</c:v>
                </c:pt>
                <c:pt idx="87">
                  <c:v>3.999999999999998E-2</c:v>
                </c:pt>
                <c:pt idx="88">
                  <c:v>3.999999999999998E-2</c:v>
                </c:pt>
                <c:pt idx="89">
                  <c:v>3.999999999999998E-2</c:v>
                </c:pt>
                <c:pt idx="90">
                  <c:v>3.999999999999998E-2</c:v>
                </c:pt>
                <c:pt idx="91">
                  <c:v>3.999999999999998E-2</c:v>
                </c:pt>
                <c:pt idx="92">
                  <c:v>3.999999999999998E-2</c:v>
                </c:pt>
                <c:pt idx="93">
                  <c:v>3.999999999999998E-2</c:v>
                </c:pt>
                <c:pt idx="94">
                  <c:v>3.999999999999998E-2</c:v>
                </c:pt>
                <c:pt idx="95">
                  <c:v>3.999999999999998E-2</c:v>
                </c:pt>
                <c:pt idx="96">
                  <c:v>3.999999999999998E-2</c:v>
                </c:pt>
                <c:pt idx="97">
                  <c:v>3.999999999999998E-2</c:v>
                </c:pt>
                <c:pt idx="98">
                  <c:v>3.999999999999998E-2</c:v>
                </c:pt>
                <c:pt idx="99">
                  <c:v>3.999999999999998E-2</c:v>
                </c:pt>
              </c:numCache>
            </c:numRef>
          </c:val>
        </c:ser>
        <c:ser>
          <c:idx val="5"/>
          <c:order val="5"/>
          <c:spPr>
            <a:solidFill>
              <a:srgbClr val="FFC000">
                <a:alpha val="60000"/>
              </a:srgbClr>
            </a:solidFill>
          </c:spPr>
          <c:cat>
            <c:multiLvlStrRef>
              <c:f>Graphs!$DL$7:$DL$106</c:f>
            </c:multiLvlStrRef>
          </c:cat>
          <c:val>
            <c:numRef>
              <c:f>Graphs!$DR$7:$DR$106</c:f>
              <c:numCache>
                <c:formatCode>0%</c:formatCode>
                <c:ptCount val="100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7.0000000000000007E-2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7.0000000000000007E-2</c:v>
                </c:pt>
                <c:pt idx="80">
                  <c:v>7.0000000000000007E-2</c:v>
                </c:pt>
                <c:pt idx="81">
                  <c:v>7.0000000000000007E-2</c:v>
                </c:pt>
                <c:pt idx="82">
                  <c:v>7.0000000000000007E-2</c:v>
                </c:pt>
                <c:pt idx="83">
                  <c:v>7.0000000000000007E-2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7.0000000000000007E-2</c:v>
                </c:pt>
                <c:pt idx="87">
                  <c:v>7.0000000000000007E-2</c:v>
                </c:pt>
                <c:pt idx="88">
                  <c:v>7.0000000000000007E-2</c:v>
                </c:pt>
                <c:pt idx="89">
                  <c:v>7.0000000000000007E-2</c:v>
                </c:pt>
                <c:pt idx="90">
                  <c:v>7.0000000000000007E-2</c:v>
                </c:pt>
                <c:pt idx="91">
                  <c:v>7.0000000000000007E-2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7.0000000000000007E-2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</c:numCache>
            </c:numRef>
          </c:val>
        </c:ser>
        <c:ser>
          <c:idx val="6"/>
          <c:order val="6"/>
          <c:spPr>
            <a:solidFill>
              <a:srgbClr val="FF0000">
                <a:alpha val="60000"/>
              </a:srgbClr>
            </a:solidFill>
          </c:spPr>
          <c:cat>
            <c:multiLvlStrRef>
              <c:f>Graphs!$DL$7:$DL$106</c:f>
            </c:multiLvlStrRef>
          </c:cat>
          <c:val>
            <c:numRef>
              <c:f>Graphs!$DS$7:$DS$106</c:f>
              <c:numCache>
                <c:formatCode>0%</c:formatCode>
                <c:ptCount val="100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  <c:pt idx="71">
                  <c:v>0.26</c:v>
                </c:pt>
                <c:pt idx="72">
                  <c:v>0.26</c:v>
                </c:pt>
                <c:pt idx="73">
                  <c:v>0.26</c:v>
                </c:pt>
                <c:pt idx="74">
                  <c:v>0.26</c:v>
                </c:pt>
                <c:pt idx="75">
                  <c:v>0.26</c:v>
                </c:pt>
                <c:pt idx="76">
                  <c:v>0.26</c:v>
                </c:pt>
                <c:pt idx="77">
                  <c:v>0.26</c:v>
                </c:pt>
                <c:pt idx="78">
                  <c:v>0.26</c:v>
                </c:pt>
                <c:pt idx="79">
                  <c:v>0.26</c:v>
                </c:pt>
                <c:pt idx="80">
                  <c:v>0.26</c:v>
                </c:pt>
                <c:pt idx="81">
                  <c:v>0.26</c:v>
                </c:pt>
                <c:pt idx="82">
                  <c:v>0.26</c:v>
                </c:pt>
                <c:pt idx="83">
                  <c:v>0.26</c:v>
                </c:pt>
                <c:pt idx="84">
                  <c:v>0.26</c:v>
                </c:pt>
                <c:pt idx="85">
                  <c:v>0.26</c:v>
                </c:pt>
                <c:pt idx="86">
                  <c:v>0.26</c:v>
                </c:pt>
                <c:pt idx="87">
                  <c:v>0.26</c:v>
                </c:pt>
                <c:pt idx="88">
                  <c:v>0.26</c:v>
                </c:pt>
                <c:pt idx="89">
                  <c:v>0.26</c:v>
                </c:pt>
                <c:pt idx="90">
                  <c:v>0.26</c:v>
                </c:pt>
                <c:pt idx="91">
                  <c:v>0.26</c:v>
                </c:pt>
                <c:pt idx="92">
                  <c:v>0.26</c:v>
                </c:pt>
                <c:pt idx="93">
                  <c:v>0.26</c:v>
                </c:pt>
                <c:pt idx="94">
                  <c:v>0.26</c:v>
                </c:pt>
                <c:pt idx="95">
                  <c:v>0.26</c:v>
                </c:pt>
                <c:pt idx="96">
                  <c:v>0.26</c:v>
                </c:pt>
                <c:pt idx="97">
                  <c:v>0.26</c:v>
                </c:pt>
                <c:pt idx="98">
                  <c:v>0.26</c:v>
                </c:pt>
                <c:pt idx="99">
                  <c:v>0.26</c:v>
                </c:pt>
              </c:numCache>
            </c:numRef>
          </c:val>
        </c:ser>
        <c:gapWidth val="0"/>
        <c:overlap val="100"/>
        <c:axId val="50080384"/>
        <c:axId val="50090368"/>
      </c:barChart>
      <c:lineChart>
        <c:grouping val="standard"/>
        <c:ser>
          <c:idx val="0"/>
          <c:order val="0"/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Graphs!$DL$7:$DL$106</c:f>
            </c:multiLvlStrRef>
          </c:cat>
          <c:val>
            <c:numRef>
              <c:f>Graphs!$DM$7:$DM$106</c:f>
              <c:numCache>
                <c:formatCode>0%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</c:ser>
        <c:marker val="1"/>
        <c:axId val="50080384"/>
        <c:axId val="50090368"/>
      </c:lineChart>
      <c:catAx>
        <c:axId val="50080384"/>
        <c:scaling>
          <c:orientation val="minMax"/>
        </c:scaling>
        <c:axPos val="b"/>
        <c:numFmt formatCode="dd/mm/yy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50090368"/>
        <c:crosses val="autoZero"/>
        <c:auto val="1"/>
        <c:lblAlgn val="ctr"/>
        <c:lblOffset val="100"/>
        <c:tickLblSkip val="5"/>
      </c:catAx>
      <c:valAx>
        <c:axId val="50090368"/>
        <c:scaling>
          <c:orientation val="minMax"/>
          <c:max val="0.5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50080384"/>
        <c:crosses val="autoZero"/>
        <c:crossBetween val="between"/>
      </c:valAx>
    </c:plotArea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1"/>
          <c:spPr>
            <a:solidFill>
              <a:srgbClr val="FF0000">
                <a:alpha val="60000"/>
              </a:srgbClr>
            </a:solidFill>
          </c:spPr>
          <c:cat>
            <c:multiLvlStrRef>
              <c:f>Graphs!$EB$7:$EB$106</c:f>
            </c:multiLvlStrRef>
          </c:cat>
          <c:val>
            <c:numRef>
              <c:f>Graphs!$ED$7:$ED$106</c:f>
              <c:numCache>
                <c:formatCode>General</c:formatCode>
                <c:ptCount val="100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</c:numCache>
            </c:numRef>
          </c:val>
        </c:ser>
        <c:ser>
          <c:idx val="2"/>
          <c:order val="2"/>
          <c:spPr>
            <a:solidFill>
              <a:srgbClr val="FFC000">
                <a:alpha val="60000"/>
              </a:srgbClr>
            </a:solidFill>
          </c:spPr>
          <c:cat>
            <c:multiLvlStrRef>
              <c:f>Graphs!$EB$7:$EB$106</c:f>
            </c:multiLvlStrRef>
          </c:cat>
          <c:val>
            <c:numRef>
              <c:f>Graphs!$EE$7:$EE$106</c:f>
              <c:numCache>
                <c:formatCode>General</c:formatCode>
                <c:ptCount val="10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</c:numCache>
            </c:numRef>
          </c:val>
        </c:ser>
        <c:ser>
          <c:idx val="3"/>
          <c:order val="3"/>
          <c:spPr>
            <a:solidFill>
              <a:srgbClr val="92D050">
                <a:alpha val="60000"/>
              </a:srgbClr>
            </a:solidFill>
          </c:spPr>
          <c:cat>
            <c:multiLvlStrRef>
              <c:f>Graphs!$EB$7:$EB$106</c:f>
            </c:multiLvlStrRef>
          </c:cat>
          <c:val>
            <c:numRef>
              <c:f>Graphs!$EF$7:$EF$106</c:f>
              <c:numCache>
                <c:formatCode>General</c:formatCode>
                <c:ptCount val="100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  <c:pt idx="42">
                  <c:v>6.5</c:v>
                </c:pt>
                <c:pt idx="43">
                  <c:v>6.5</c:v>
                </c:pt>
                <c:pt idx="44">
                  <c:v>6.5</c:v>
                </c:pt>
                <c:pt idx="45">
                  <c:v>6.5</c:v>
                </c:pt>
                <c:pt idx="46">
                  <c:v>6.5</c:v>
                </c:pt>
                <c:pt idx="47">
                  <c:v>6.5</c:v>
                </c:pt>
                <c:pt idx="48">
                  <c:v>6.5</c:v>
                </c:pt>
                <c:pt idx="49">
                  <c:v>6.5</c:v>
                </c:pt>
                <c:pt idx="50">
                  <c:v>6.5</c:v>
                </c:pt>
                <c:pt idx="51">
                  <c:v>6.5</c:v>
                </c:pt>
                <c:pt idx="52">
                  <c:v>6.5</c:v>
                </c:pt>
                <c:pt idx="53">
                  <c:v>6.5</c:v>
                </c:pt>
                <c:pt idx="54">
                  <c:v>6.5</c:v>
                </c:pt>
                <c:pt idx="55">
                  <c:v>6.5</c:v>
                </c:pt>
                <c:pt idx="56">
                  <c:v>6.5</c:v>
                </c:pt>
                <c:pt idx="57">
                  <c:v>6.5</c:v>
                </c:pt>
                <c:pt idx="58">
                  <c:v>6.5</c:v>
                </c:pt>
                <c:pt idx="59">
                  <c:v>6.5</c:v>
                </c:pt>
                <c:pt idx="60">
                  <c:v>6.5</c:v>
                </c:pt>
                <c:pt idx="61">
                  <c:v>6.5</c:v>
                </c:pt>
                <c:pt idx="62">
                  <c:v>6.5</c:v>
                </c:pt>
                <c:pt idx="63">
                  <c:v>6.5</c:v>
                </c:pt>
                <c:pt idx="64">
                  <c:v>6.5</c:v>
                </c:pt>
                <c:pt idx="65">
                  <c:v>6.5</c:v>
                </c:pt>
                <c:pt idx="66">
                  <c:v>6.5</c:v>
                </c:pt>
                <c:pt idx="67">
                  <c:v>6.5</c:v>
                </c:pt>
                <c:pt idx="68">
                  <c:v>6.5</c:v>
                </c:pt>
                <c:pt idx="69">
                  <c:v>6.5</c:v>
                </c:pt>
                <c:pt idx="70">
                  <c:v>6.5</c:v>
                </c:pt>
                <c:pt idx="71">
                  <c:v>6.5</c:v>
                </c:pt>
                <c:pt idx="72">
                  <c:v>6.5</c:v>
                </c:pt>
                <c:pt idx="73">
                  <c:v>6.5</c:v>
                </c:pt>
                <c:pt idx="74">
                  <c:v>6.5</c:v>
                </c:pt>
                <c:pt idx="75">
                  <c:v>6.5</c:v>
                </c:pt>
                <c:pt idx="76">
                  <c:v>6.5</c:v>
                </c:pt>
                <c:pt idx="77">
                  <c:v>6.5</c:v>
                </c:pt>
                <c:pt idx="78">
                  <c:v>6.5</c:v>
                </c:pt>
                <c:pt idx="79">
                  <c:v>6.5</c:v>
                </c:pt>
                <c:pt idx="80">
                  <c:v>6.5</c:v>
                </c:pt>
                <c:pt idx="81">
                  <c:v>6.5</c:v>
                </c:pt>
                <c:pt idx="82">
                  <c:v>6.5</c:v>
                </c:pt>
                <c:pt idx="83">
                  <c:v>6.5</c:v>
                </c:pt>
                <c:pt idx="84">
                  <c:v>6.5</c:v>
                </c:pt>
                <c:pt idx="85">
                  <c:v>6.5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</c:numCache>
            </c:numRef>
          </c:val>
        </c:ser>
        <c:ser>
          <c:idx val="4"/>
          <c:order val="4"/>
          <c:spPr>
            <a:solidFill>
              <a:srgbClr val="FFC000">
                <a:alpha val="60000"/>
              </a:srgbClr>
            </a:solidFill>
          </c:spPr>
          <c:cat>
            <c:multiLvlStrRef>
              <c:f>Graphs!$EB$7:$EB$106</c:f>
            </c:multiLvlStrRef>
          </c:cat>
          <c:val>
            <c:numRef>
              <c:f>Graphs!$EG$7:$EG$106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5"/>
          <c:order val="5"/>
          <c:spPr>
            <a:solidFill>
              <a:srgbClr val="FF0000">
                <a:alpha val="60000"/>
              </a:srgbClr>
            </a:solidFill>
          </c:spPr>
          <c:cat>
            <c:multiLvlStrRef>
              <c:f>Graphs!$EB$7:$EB$106</c:f>
            </c:multiLvlStrRef>
          </c:cat>
          <c:val>
            <c:numRef>
              <c:f>Graphs!$EH$7:$EH$106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6"/>
          <c:order val="6"/>
          <c:spPr>
            <a:solidFill>
              <a:srgbClr val="FF0000">
                <a:alpha val="65000"/>
              </a:srgbClr>
            </a:solidFill>
          </c:spPr>
          <c:cat>
            <c:multiLvlStrRef>
              <c:f>Graphs!$EB$7:$EB$106</c:f>
            </c:multiLvlStrRef>
          </c:cat>
          <c:val>
            <c:numRef>
              <c:f>Graphs!$EI$7:$EI$106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FF0000">
                <a:alpha val="70000"/>
              </a:srgbClr>
            </a:solidFill>
          </c:spPr>
          <c:cat>
            <c:multiLvlStrRef>
              <c:f>Graphs!$EB$7:$EB$106</c:f>
            </c:multiLvlStrRef>
          </c:cat>
          <c:val>
            <c:numRef>
              <c:f>Graphs!$EJ$7:$EJ$106</c:f>
              <c:numCache>
                <c:formatCode>General</c:formatCode>
                <c:ptCount val="1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</c:numCache>
            </c:numRef>
          </c:val>
        </c:ser>
        <c:gapWidth val="0"/>
        <c:overlap val="100"/>
        <c:axId val="88417408"/>
        <c:axId val="88418944"/>
      </c:barChart>
      <c:lineChart>
        <c:grouping val="standard"/>
        <c:ser>
          <c:idx val="0"/>
          <c:order val="0"/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Graphs!$EB$7:$EB$106</c:f>
            </c:multiLvlStrRef>
          </c:cat>
          <c:val>
            <c:numRef>
              <c:f>Graphs!$EC$7:$EC$106</c:f>
              <c:numCache>
                <c:formatCode>0.00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</c:ser>
        <c:marker val="1"/>
        <c:axId val="88417408"/>
        <c:axId val="88418944"/>
      </c:lineChart>
      <c:catAx>
        <c:axId val="88417408"/>
        <c:scaling>
          <c:orientation val="minMax"/>
        </c:scaling>
        <c:axPos val="b"/>
        <c:numFmt formatCode="dd/mm/yy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88418944"/>
        <c:crosses val="autoZero"/>
        <c:auto val="1"/>
        <c:lblAlgn val="ctr"/>
        <c:lblOffset val="100"/>
        <c:tickLblSkip val="5"/>
      </c:catAx>
      <c:valAx>
        <c:axId val="88418944"/>
        <c:scaling>
          <c:orientation val="minMax"/>
          <c:max val="50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88417408"/>
        <c:crosses val="autoZero"/>
        <c:crossBetween val="between"/>
      </c:valAx>
    </c:plotArea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1"/>
          <c:spPr>
            <a:solidFill>
              <a:srgbClr val="92D050">
                <a:alpha val="80000"/>
              </a:srgbClr>
            </a:solidFill>
          </c:spPr>
          <c:cat>
            <c:multiLvlStrRef>
              <c:f>Graphs!$ES$7:$ES$106</c:f>
            </c:multiLvlStrRef>
          </c:cat>
          <c:val>
            <c:numRef>
              <c:f>Graphs!$EU$7:$EU$106</c:f>
              <c:numCache>
                <c:formatCode>General</c:formatCode>
                <c:ptCount val="100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  <c:pt idx="23">
                  <c:v>54</c:v>
                </c:pt>
                <c:pt idx="24">
                  <c:v>54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54</c:v>
                </c:pt>
                <c:pt idx="29">
                  <c:v>54</c:v>
                </c:pt>
                <c:pt idx="30">
                  <c:v>54</c:v>
                </c:pt>
                <c:pt idx="31">
                  <c:v>54</c:v>
                </c:pt>
                <c:pt idx="32">
                  <c:v>54</c:v>
                </c:pt>
                <c:pt idx="33">
                  <c:v>54</c:v>
                </c:pt>
                <c:pt idx="34">
                  <c:v>54</c:v>
                </c:pt>
                <c:pt idx="35">
                  <c:v>54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54</c:v>
                </c:pt>
                <c:pt idx="46">
                  <c:v>54</c:v>
                </c:pt>
                <c:pt idx="47">
                  <c:v>54</c:v>
                </c:pt>
                <c:pt idx="48">
                  <c:v>54</c:v>
                </c:pt>
                <c:pt idx="49">
                  <c:v>54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54</c:v>
                </c:pt>
                <c:pt idx="77">
                  <c:v>54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54</c:v>
                </c:pt>
                <c:pt idx="84">
                  <c:v>54</c:v>
                </c:pt>
                <c:pt idx="85">
                  <c:v>54</c:v>
                </c:pt>
                <c:pt idx="86">
                  <c:v>54</c:v>
                </c:pt>
                <c:pt idx="87">
                  <c:v>54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54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54</c:v>
                </c:pt>
                <c:pt idx="96">
                  <c:v>54</c:v>
                </c:pt>
                <c:pt idx="97">
                  <c:v>54</c:v>
                </c:pt>
                <c:pt idx="98">
                  <c:v>54</c:v>
                </c:pt>
                <c:pt idx="99">
                  <c:v>54</c:v>
                </c:pt>
              </c:numCache>
            </c:numRef>
          </c:val>
        </c:ser>
        <c:ser>
          <c:idx val="2"/>
          <c:order val="2"/>
          <c:spPr>
            <a:solidFill>
              <a:srgbClr val="92D050">
                <a:alpha val="70000"/>
              </a:srgbClr>
            </a:solidFill>
          </c:spPr>
          <c:cat>
            <c:multiLvlStrRef>
              <c:f>Graphs!$ES$7:$ES$106</c:f>
            </c:multiLvlStrRef>
          </c:cat>
          <c:val>
            <c:numRef>
              <c:f>Graphs!$EV$7:$EV$106</c:f>
              <c:numCache>
                <c:formatCode>General</c:formatCode>
                <c:ptCount val="10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</c:numCache>
            </c:numRef>
          </c:val>
        </c:ser>
        <c:ser>
          <c:idx val="3"/>
          <c:order val="3"/>
          <c:spPr>
            <a:solidFill>
              <a:srgbClr val="92D050">
                <a:alpha val="55000"/>
              </a:srgbClr>
            </a:solidFill>
          </c:spPr>
          <c:cat>
            <c:multiLvlStrRef>
              <c:f>Graphs!$ES$7:$ES$106</c:f>
            </c:multiLvlStrRef>
          </c:cat>
          <c:val>
            <c:numRef>
              <c:f>Graphs!$EW$7:$EW$106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4"/>
          <c:order val="4"/>
          <c:spPr>
            <a:solidFill>
              <a:srgbClr val="92D050">
                <a:alpha val="50000"/>
              </a:srgbClr>
            </a:solidFill>
          </c:spPr>
          <c:cat>
            <c:multiLvlStrRef>
              <c:f>Graphs!$ES$7:$ES$106</c:f>
            </c:multiLvlStrRef>
          </c:cat>
          <c:val>
            <c:numRef>
              <c:f>Graphs!$EX$7:$EX$106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5"/>
          <c:order val="5"/>
          <c:spPr>
            <a:solidFill>
              <a:srgbClr val="FFC000">
                <a:alpha val="60000"/>
              </a:srgbClr>
            </a:solidFill>
          </c:spPr>
          <c:cat>
            <c:multiLvlStrRef>
              <c:f>Graphs!$ES$7:$ES$106</c:f>
            </c:multiLvlStrRef>
          </c:cat>
          <c:val>
            <c:numRef>
              <c:f>Graphs!$EY$7:$EY$106</c:f>
              <c:numCache>
                <c:formatCode>General</c:formatCode>
                <c:ptCount val="10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FFC000">
                <a:alpha val="70000"/>
              </a:srgbClr>
            </a:solidFill>
          </c:spPr>
          <c:cat>
            <c:multiLvlStrRef>
              <c:f>Graphs!$ES$7:$ES$106</c:f>
            </c:multiLvlStrRef>
          </c:cat>
          <c:val>
            <c:numRef>
              <c:f>Graphs!$EZ$7:$EZ$106</c:f>
              <c:numCache>
                <c:formatCode>General</c:formatCode>
                <c:ptCount val="10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</c:numCache>
            </c:numRef>
          </c:val>
        </c:ser>
        <c:ser>
          <c:idx val="7"/>
          <c:order val="7"/>
          <c:spPr>
            <a:solidFill>
              <a:srgbClr val="FF0000">
                <a:alpha val="60000"/>
              </a:srgbClr>
            </a:solidFill>
          </c:spPr>
          <c:cat>
            <c:multiLvlStrRef>
              <c:f>Graphs!$ES$7:$ES$106</c:f>
            </c:multiLvlStrRef>
          </c:cat>
          <c:val>
            <c:numRef>
              <c:f>Graphs!$FA$7:$FA$106</c:f>
              <c:numCache>
                <c:formatCode>General</c:formatCode>
                <c:ptCount val="100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</c:numCache>
            </c:numRef>
          </c:val>
        </c:ser>
        <c:gapWidth val="0"/>
        <c:overlap val="100"/>
        <c:axId val="88468864"/>
        <c:axId val="89658496"/>
      </c:barChart>
      <c:lineChart>
        <c:grouping val="standard"/>
        <c:ser>
          <c:idx val="0"/>
          <c:order val="0"/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Graphs!$ES$7:$ES$106</c:f>
            </c:multiLvlStrRef>
          </c:cat>
          <c:val>
            <c:numRef>
              <c:f>Graphs!$ET$7:$ET$106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</c:ser>
        <c:marker val="1"/>
        <c:axId val="88468864"/>
        <c:axId val="89658496"/>
      </c:lineChart>
      <c:catAx>
        <c:axId val="88468864"/>
        <c:scaling>
          <c:orientation val="minMax"/>
        </c:scaling>
        <c:axPos val="b"/>
        <c:numFmt formatCode="dd/mm/yy" sourceLinked="1"/>
        <c:tickLblPos val="nextTo"/>
        <c:spPr>
          <a:ln>
            <a:solidFill>
              <a:schemeClr val="tx1"/>
            </a:solidFill>
          </a:ln>
        </c:spPr>
        <c:txPr>
          <a:bodyPr rot="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89658496"/>
        <c:crosses val="autoZero"/>
        <c:auto val="1"/>
        <c:lblAlgn val="ctr"/>
        <c:lblOffset val="100"/>
        <c:tickLblSkip val="5"/>
      </c:catAx>
      <c:valAx>
        <c:axId val="8965849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88468864"/>
        <c:crosses val="autoZero"/>
        <c:crossBetween val="between"/>
      </c:valAx>
    </c:plotArea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5</xdr:row>
      <xdr:rowOff>25400</xdr:rowOff>
    </xdr:from>
    <xdr:to>
      <xdr:col>46</xdr:col>
      <xdr:colOff>165100</xdr:colOff>
      <xdr:row>20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25400</xdr:colOff>
      <xdr:row>5</xdr:row>
      <xdr:rowOff>25400</xdr:rowOff>
    </xdr:from>
    <xdr:to>
      <xdr:col>89</xdr:col>
      <xdr:colOff>127000</xdr:colOff>
      <xdr:row>20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25400</xdr:colOff>
      <xdr:row>23</xdr:row>
      <xdr:rowOff>25400</xdr:rowOff>
    </xdr:from>
    <xdr:to>
      <xdr:col>46</xdr:col>
      <xdr:colOff>139700</xdr:colOff>
      <xdr:row>38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25400</xdr:colOff>
      <xdr:row>23</xdr:row>
      <xdr:rowOff>25400</xdr:rowOff>
    </xdr:from>
    <xdr:to>
      <xdr:col>89</xdr:col>
      <xdr:colOff>139700</xdr:colOff>
      <xdr:row>38</xdr:row>
      <xdr:rowOff>165100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-library.co.uk/" TargetMode="External"/><Relationship Id="rId1" Type="http://schemas.openxmlformats.org/officeDocument/2006/relationships/hyperlink" Target="mailto:admin@spreadsheet-library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T48"/>
  <sheetViews>
    <sheetView tabSelected="1" zoomScale="75" zoomScaleNormal="75" workbookViewId="0"/>
  </sheetViews>
  <sheetFormatPr defaultRowHeight="15"/>
  <cols>
    <col min="1" max="103" width="2.7109375" style="1" customWidth="1"/>
    <col min="104" max="259" width="9.140625" style="1"/>
    <col min="260" max="359" width="2.7109375" style="1" customWidth="1"/>
    <col min="360" max="515" width="9.140625" style="1"/>
    <col min="516" max="615" width="2.7109375" style="1" customWidth="1"/>
    <col min="616" max="771" width="9.140625" style="1"/>
    <col min="772" max="871" width="2.7109375" style="1" customWidth="1"/>
    <col min="872" max="1027" width="9.140625" style="1"/>
    <col min="1028" max="1127" width="2.7109375" style="1" customWidth="1"/>
    <col min="1128" max="1283" width="9.140625" style="1"/>
    <col min="1284" max="1383" width="2.7109375" style="1" customWidth="1"/>
    <col min="1384" max="1539" width="9.140625" style="1"/>
    <col min="1540" max="1639" width="2.7109375" style="1" customWidth="1"/>
    <col min="1640" max="1795" width="9.140625" style="1"/>
    <col min="1796" max="1895" width="2.7109375" style="1" customWidth="1"/>
    <col min="1896" max="2051" width="9.140625" style="1"/>
    <col min="2052" max="2151" width="2.7109375" style="1" customWidth="1"/>
    <col min="2152" max="2307" width="9.140625" style="1"/>
    <col min="2308" max="2407" width="2.7109375" style="1" customWidth="1"/>
    <col min="2408" max="2563" width="9.140625" style="1"/>
    <col min="2564" max="2663" width="2.7109375" style="1" customWidth="1"/>
    <col min="2664" max="2819" width="9.140625" style="1"/>
    <col min="2820" max="2919" width="2.7109375" style="1" customWidth="1"/>
    <col min="2920" max="3075" width="9.140625" style="1"/>
    <col min="3076" max="3175" width="2.7109375" style="1" customWidth="1"/>
    <col min="3176" max="3331" width="9.140625" style="1"/>
    <col min="3332" max="3431" width="2.7109375" style="1" customWidth="1"/>
    <col min="3432" max="3587" width="9.140625" style="1"/>
    <col min="3588" max="3687" width="2.7109375" style="1" customWidth="1"/>
    <col min="3688" max="3843" width="9.140625" style="1"/>
    <col min="3844" max="3943" width="2.7109375" style="1" customWidth="1"/>
    <col min="3944" max="4099" width="9.140625" style="1"/>
    <col min="4100" max="4199" width="2.7109375" style="1" customWidth="1"/>
    <col min="4200" max="4355" width="9.140625" style="1"/>
    <col min="4356" max="4455" width="2.7109375" style="1" customWidth="1"/>
    <col min="4456" max="4611" width="9.140625" style="1"/>
    <col min="4612" max="4711" width="2.7109375" style="1" customWidth="1"/>
    <col min="4712" max="4867" width="9.140625" style="1"/>
    <col min="4868" max="4967" width="2.7109375" style="1" customWidth="1"/>
    <col min="4968" max="5123" width="9.140625" style="1"/>
    <col min="5124" max="5223" width="2.7109375" style="1" customWidth="1"/>
    <col min="5224" max="5379" width="9.140625" style="1"/>
    <col min="5380" max="5479" width="2.7109375" style="1" customWidth="1"/>
    <col min="5480" max="5635" width="9.140625" style="1"/>
    <col min="5636" max="5735" width="2.7109375" style="1" customWidth="1"/>
    <col min="5736" max="5891" width="9.140625" style="1"/>
    <col min="5892" max="5991" width="2.7109375" style="1" customWidth="1"/>
    <col min="5992" max="6147" width="9.140625" style="1"/>
    <col min="6148" max="6247" width="2.7109375" style="1" customWidth="1"/>
    <col min="6248" max="6403" width="9.140625" style="1"/>
    <col min="6404" max="6503" width="2.7109375" style="1" customWidth="1"/>
    <col min="6504" max="6659" width="9.140625" style="1"/>
    <col min="6660" max="6759" width="2.7109375" style="1" customWidth="1"/>
    <col min="6760" max="6915" width="9.140625" style="1"/>
    <col min="6916" max="7015" width="2.7109375" style="1" customWidth="1"/>
    <col min="7016" max="7171" width="9.140625" style="1"/>
    <col min="7172" max="7271" width="2.7109375" style="1" customWidth="1"/>
    <col min="7272" max="7427" width="9.140625" style="1"/>
    <col min="7428" max="7527" width="2.7109375" style="1" customWidth="1"/>
    <col min="7528" max="7683" width="9.140625" style="1"/>
    <col min="7684" max="7783" width="2.7109375" style="1" customWidth="1"/>
    <col min="7784" max="7939" width="9.140625" style="1"/>
    <col min="7940" max="8039" width="2.7109375" style="1" customWidth="1"/>
    <col min="8040" max="8195" width="9.140625" style="1"/>
    <col min="8196" max="8295" width="2.7109375" style="1" customWidth="1"/>
    <col min="8296" max="8451" width="9.140625" style="1"/>
    <col min="8452" max="8551" width="2.7109375" style="1" customWidth="1"/>
    <col min="8552" max="8707" width="9.140625" style="1"/>
    <col min="8708" max="8807" width="2.7109375" style="1" customWidth="1"/>
    <col min="8808" max="8963" width="9.140625" style="1"/>
    <col min="8964" max="9063" width="2.7109375" style="1" customWidth="1"/>
    <col min="9064" max="9219" width="9.140625" style="1"/>
    <col min="9220" max="9319" width="2.7109375" style="1" customWidth="1"/>
    <col min="9320" max="9475" width="9.140625" style="1"/>
    <col min="9476" max="9575" width="2.7109375" style="1" customWidth="1"/>
    <col min="9576" max="9731" width="9.140625" style="1"/>
    <col min="9732" max="9831" width="2.7109375" style="1" customWidth="1"/>
    <col min="9832" max="9987" width="9.140625" style="1"/>
    <col min="9988" max="10087" width="2.7109375" style="1" customWidth="1"/>
    <col min="10088" max="10243" width="9.140625" style="1"/>
    <col min="10244" max="10343" width="2.7109375" style="1" customWidth="1"/>
    <col min="10344" max="10499" width="9.140625" style="1"/>
    <col min="10500" max="10599" width="2.7109375" style="1" customWidth="1"/>
    <col min="10600" max="10755" width="9.140625" style="1"/>
    <col min="10756" max="10855" width="2.7109375" style="1" customWidth="1"/>
    <col min="10856" max="11011" width="9.140625" style="1"/>
    <col min="11012" max="11111" width="2.7109375" style="1" customWidth="1"/>
    <col min="11112" max="11267" width="9.140625" style="1"/>
    <col min="11268" max="11367" width="2.7109375" style="1" customWidth="1"/>
    <col min="11368" max="11523" width="9.140625" style="1"/>
    <col min="11524" max="11623" width="2.7109375" style="1" customWidth="1"/>
    <col min="11624" max="11779" width="9.140625" style="1"/>
    <col min="11780" max="11879" width="2.7109375" style="1" customWidth="1"/>
    <col min="11880" max="12035" width="9.140625" style="1"/>
    <col min="12036" max="12135" width="2.7109375" style="1" customWidth="1"/>
    <col min="12136" max="12291" width="9.140625" style="1"/>
    <col min="12292" max="12391" width="2.7109375" style="1" customWidth="1"/>
    <col min="12392" max="12547" width="9.140625" style="1"/>
    <col min="12548" max="12647" width="2.7109375" style="1" customWidth="1"/>
    <col min="12648" max="12803" width="9.140625" style="1"/>
    <col min="12804" max="12903" width="2.7109375" style="1" customWidth="1"/>
    <col min="12904" max="13059" width="9.140625" style="1"/>
    <col min="13060" max="13159" width="2.7109375" style="1" customWidth="1"/>
    <col min="13160" max="13315" width="9.140625" style="1"/>
    <col min="13316" max="13415" width="2.7109375" style="1" customWidth="1"/>
    <col min="13416" max="13571" width="9.140625" style="1"/>
    <col min="13572" max="13671" width="2.7109375" style="1" customWidth="1"/>
    <col min="13672" max="13827" width="9.140625" style="1"/>
    <col min="13828" max="13927" width="2.7109375" style="1" customWidth="1"/>
    <col min="13928" max="14083" width="9.140625" style="1"/>
    <col min="14084" max="14183" width="2.7109375" style="1" customWidth="1"/>
    <col min="14184" max="14339" width="9.140625" style="1"/>
    <col min="14340" max="14439" width="2.7109375" style="1" customWidth="1"/>
    <col min="14440" max="14595" width="9.140625" style="1"/>
    <col min="14596" max="14695" width="2.7109375" style="1" customWidth="1"/>
    <col min="14696" max="14851" width="9.140625" style="1"/>
    <col min="14852" max="14951" width="2.7109375" style="1" customWidth="1"/>
    <col min="14952" max="15107" width="9.140625" style="1"/>
    <col min="15108" max="15207" width="2.7109375" style="1" customWidth="1"/>
    <col min="15208" max="15363" width="9.140625" style="1"/>
    <col min="15364" max="15463" width="2.7109375" style="1" customWidth="1"/>
    <col min="15464" max="15619" width="9.140625" style="1"/>
    <col min="15620" max="15719" width="2.7109375" style="1" customWidth="1"/>
    <col min="15720" max="15875" width="9.140625" style="1"/>
    <col min="15876" max="15975" width="2.7109375" style="1" customWidth="1"/>
    <col min="15976" max="16131" width="9.140625" style="1"/>
    <col min="16132" max="16231" width="2.7109375" style="1" customWidth="1"/>
    <col min="16232" max="16384" width="9.140625" style="1"/>
  </cols>
  <sheetData>
    <row r="1" spans="1:98" s="11" customFormat="1" ht="76.5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13" customFormat="1" ht="31.5">
      <c r="A3" s="12"/>
      <c r="B3" s="12"/>
      <c r="C3" s="12"/>
      <c r="D3" s="12" t="s">
        <v>29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6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3"/>
      <c r="E7" s="9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6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2"/>
      <c r="C9" s="2"/>
      <c r="D9" s="3"/>
      <c r="E9" s="3"/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6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3"/>
      <c r="E11" s="3"/>
      <c r="F11" s="3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3"/>
      <c r="E12" s="3"/>
      <c r="F12" s="3" t="s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6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2"/>
      <c r="B14" s="2"/>
      <c r="C14" s="2"/>
      <c r="D14" s="3"/>
      <c r="E14" s="3"/>
      <c r="F14" s="3"/>
      <c r="G14" s="3" t="s">
        <v>23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6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3"/>
      <c r="E16" s="3"/>
      <c r="F16" s="3"/>
      <c r="G16" s="3" t="s">
        <v>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3"/>
      <c r="E17" s="3"/>
      <c r="F17" s="3"/>
      <c r="G17" s="3"/>
      <c r="H17" s="3" t="s">
        <v>20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6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3"/>
      <c r="E19" s="3"/>
      <c r="F19" s="3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3"/>
      <c r="E20" s="3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3"/>
      <c r="E22" s="9" t="s">
        <v>24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6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3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3"/>
      <c r="E25" s="3"/>
      <c r="F25" s="3"/>
      <c r="G25" s="3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3"/>
      <c r="E26" s="3"/>
      <c r="F26" s="3"/>
      <c r="G26" s="3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8.1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2"/>
      <c r="AQ27" s="2"/>
      <c r="AR27" s="2"/>
      <c r="AS27" s="2"/>
      <c r="AT27" s="2"/>
      <c r="AU27" s="2"/>
      <c r="AV27" s="2"/>
      <c r="AW27" s="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3"/>
      <c r="E28" s="3"/>
      <c r="F28" s="3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2"/>
      <c r="AQ28" s="2"/>
      <c r="AR28" s="2"/>
      <c r="AS28" s="2"/>
      <c r="AT28" s="2"/>
      <c r="AU28" s="2"/>
      <c r="AV28" s="2"/>
      <c r="AW28" s="2"/>
      <c r="AX28" s="5"/>
      <c r="AY28" s="5" t="s">
        <v>1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4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8.1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2"/>
      <c r="AQ29" s="2"/>
      <c r="AR29" s="2"/>
      <c r="AS29" s="2"/>
      <c r="AT29" s="2"/>
      <c r="AU29" s="2"/>
      <c r="AV29" s="2"/>
      <c r="AW29" s="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4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3"/>
      <c r="E30" s="3"/>
      <c r="F30" s="3" t="s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2"/>
      <c r="AQ30" s="2"/>
      <c r="AR30" s="2"/>
      <c r="AS30" s="2"/>
      <c r="AT30" s="2"/>
      <c r="AU30" s="2"/>
      <c r="AV30" s="2"/>
      <c r="AW30" s="2"/>
      <c r="AX30" s="5"/>
      <c r="AY30" s="5"/>
      <c r="AZ30" s="5" t="s">
        <v>2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4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6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2"/>
      <c r="AQ31" s="2"/>
      <c r="AR31" s="2"/>
      <c r="AS31" s="2"/>
      <c r="AT31" s="2"/>
      <c r="AU31" s="2"/>
      <c r="AV31" s="2"/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4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3"/>
      <c r="E32" s="3"/>
      <c r="F32" s="3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2"/>
      <c r="AQ32" s="2"/>
      <c r="AR32" s="2"/>
      <c r="AS32" s="2"/>
      <c r="AT32" s="2"/>
      <c r="AU32" s="2"/>
      <c r="AV32" s="2"/>
      <c r="AW32" s="2"/>
      <c r="AX32" s="5"/>
      <c r="AY32" s="5"/>
      <c r="AZ32" s="5"/>
      <c r="BA32" s="5" t="s">
        <v>3</v>
      </c>
      <c r="BB32" s="5"/>
      <c r="BC32" s="5"/>
      <c r="BD32" s="5"/>
      <c r="BE32" s="5"/>
      <c r="BF32" s="5"/>
      <c r="BG32" s="211" t="s">
        <v>4</v>
      </c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5"/>
      <c r="BU32" s="4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3"/>
      <c r="E33" s="3"/>
      <c r="F33" s="3"/>
      <c r="G33" s="3" t="s">
        <v>10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2"/>
      <c r="AQ33" s="2"/>
      <c r="AR33" s="2"/>
      <c r="AS33" s="2"/>
      <c r="AT33" s="2"/>
      <c r="AU33" s="2"/>
      <c r="AV33" s="2"/>
      <c r="AW33" s="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8.1" customHeight="1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2"/>
      <c r="AQ34" s="2"/>
      <c r="AR34" s="2"/>
      <c r="AS34" s="2"/>
      <c r="AT34" s="2"/>
      <c r="AU34" s="2"/>
      <c r="AV34" s="2"/>
      <c r="AW34" s="2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5"/>
      <c r="BT34" s="5"/>
      <c r="BU34" s="4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3"/>
      <c r="E35" s="3"/>
      <c r="F35" s="3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2"/>
      <c r="AQ35" s="2"/>
      <c r="AR35" s="2"/>
      <c r="AS35" s="2"/>
      <c r="AT35" s="2"/>
      <c r="AU35" s="2"/>
      <c r="AV35" s="2"/>
      <c r="AW35" s="2"/>
      <c r="AX35" s="5"/>
      <c r="AY35" s="5"/>
      <c r="AZ35" s="5" t="s">
        <v>5</v>
      </c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5"/>
      <c r="BT35" s="5"/>
      <c r="BU35" s="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8.1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2"/>
      <c r="AQ36" s="2"/>
      <c r="AR36" s="2"/>
      <c r="AS36" s="2"/>
      <c r="AT36" s="2"/>
      <c r="AU36" s="2"/>
      <c r="AV36" s="2"/>
      <c r="AW36" s="2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5"/>
      <c r="BS36" s="5"/>
      <c r="BT36" s="5"/>
      <c r="BU36" s="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3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2"/>
      <c r="AQ37" s="2"/>
      <c r="AR37" s="2"/>
      <c r="AS37" s="2"/>
      <c r="AT37" s="2"/>
      <c r="AU37" s="2"/>
      <c r="AV37" s="2"/>
      <c r="AW37" s="2"/>
      <c r="AX37" s="5"/>
      <c r="AY37" s="5"/>
      <c r="AZ37" s="5"/>
      <c r="BA37" s="5" t="s">
        <v>6</v>
      </c>
      <c r="BB37" s="5"/>
      <c r="BC37" s="5"/>
      <c r="BD37" s="5"/>
      <c r="BE37" s="5"/>
      <c r="BF37" s="5"/>
      <c r="BG37" s="211" t="s">
        <v>7</v>
      </c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5"/>
      <c r="BU37" s="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3"/>
      <c r="E38" s="3"/>
      <c r="F38" s="3"/>
      <c r="G38" s="3" t="s">
        <v>28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2"/>
      <c r="AQ38" s="2"/>
      <c r="AR38" s="2"/>
      <c r="AS38" s="2"/>
      <c r="AT38" s="2"/>
      <c r="AU38" s="2"/>
      <c r="AV38" s="2"/>
      <c r="AW38" s="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2"/>
      <c r="AQ39" s="2"/>
      <c r="AR39" s="2"/>
      <c r="AS39" s="2"/>
      <c r="AT39" s="2"/>
      <c r="AU39" s="2"/>
      <c r="AV39" s="2"/>
      <c r="AW39" s="2"/>
      <c r="AX39" s="5"/>
      <c r="AY39" s="5" t="s">
        <v>8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.75" thickBo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2"/>
      <c r="AQ40" s="2"/>
      <c r="AR40" s="2"/>
      <c r="AS40" s="2"/>
      <c r="AT40" s="2"/>
      <c r="AU40" s="2"/>
      <c r="AV40" s="2"/>
      <c r="AW40" s="2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.7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</sheetData>
  <mergeCells count="2">
    <mergeCell ref="BG32:BS32"/>
    <mergeCell ref="BG37:BS37"/>
  </mergeCells>
  <hyperlinks>
    <hyperlink ref="BG37" r:id="rId1"/>
    <hyperlink ref="BG3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Q117"/>
  <sheetViews>
    <sheetView showGridLines="0" zoomScale="75" zoomScaleNormal="75" workbookViewId="0">
      <pane xSplit="8" ySplit="16" topLeftCell="I17" activePane="bottomRight" state="frozen"/>
      <selection pane="topRight" activeCell="I1" sqref="I1"/>
      <selection pane="bottomLeft" activeCell="A17" sqref="A17"/>
      <selection pane="bottomRight"/>
    </sheetView>
  </sheetViews>
  <sheetFormatPr defaultColWidth="11.7109375" defaultRowHeight="15"/>
  <cols>
    <col min="1" max="1" width="1.7109375" customWidth="1"/>
    <col min="2" max="3" width="0.85546875" customWidth="1"/>
    <col min="4" max="6" width="1.7109375" customWidth="1"/>
    <col min="7" max="7" width="5.7109375" style="1" customWidth="1"/>
    <col min="8" max="8" width="11.7109375" style="30"/>
    <col min="9" max="9" width="6.7109375" style="32" customWidth="1"/>
    <col min="10" max="10" width="10.7109375" style="32" customWidth="1"/>
    <col min="11" max="11" width="9.7109375" style="32" customWidth="1"/>
    <col min="12" max="13" width="7.7109375" style="32" customWidth="1"/>
    <col min="14" max="14" width="8.7109375" style="32" customWidth="1"/>
    <col min="15" max="15" width="4.7109375" style="32" customWidth="1"/>
    <col min="16" max="20" width="8.7109375" style="32" customWidth="1"/>
    <col min="21" max="21" width="4.7109375" style="32" customWidth="1"/>
    <col min="22" max="22" width="19.7109375" customWidth="1"/>
    <col min="23" max="23" width="8.7109375" style="32" customWidth="1"/>
    <col min="24" max="24" width="4.7109375" style="32" customWidth="1"/>
    <col min="25" max="25" width="19.7109375" style="40" customWidth="1"/>
    <col min="26" max="26" width="9.7109375" style="32" customWidth="1"/>
    <col min="27" max="27" width="12.7109375" style="1" customWidth="1"/>
    <col min="28" max="29" width="10.7109375" style="32" customWidth="1"/>
    <col min="30" max="30" width="21.7109375" style="1" customWidth="1"/>
    <col min="31" max="32" width="11.7109375" style="1"/>
    <col min="33" max="33" width="11.7109375" style="32"/>
    <col min="34" max="36" width="11.7109375" style="1"/>
    <col min="37" max="37" width="11.7109375" customWidth="1"/>
    <col min="39" max="39" width="11.7109375" style="1"/>
    <col min="42" max="42" width="11.7109375" style="1"/>
    <col min="45" max="45" width="11.7109375" style="1"/>
    <col min="51" max="51" width="17.7109375" customWidth="1"/>
    <col min="52" max="54" width="11.7109375" style="1"/>
  </cols>
  <sheetData>
    <row r="1" spans="1:199" s="17" customFormat="1" ht="26.25">
      <c r="A1" s="14"/>
      <c r="B1" s="14" t="str">
        <f>""&amp;Cover!B1&amp;" - "&amp;Cover!D3&amp;""</f>
        <v>SPREADSHEET LIBRARY - HEALTH: BODY STATISTICS ANALYSIS</v>
      </c>
      <c r="C1" s="14"/>
      <c r="D1" s="14"/>
      <c r="E1" s="14"/>
      <c r="F1" s="14"/>
      <c r="G1" s="14"/>
      <c r="H1" s="2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5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</row>
    <row r="2" spans="1:199" s="18" customFormat="1" ht="3.95" customHeight="1">
      <c r="H2" s="3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9"/>
      <c r="Z2" s="20"/>
      <c r="AA2" s="20"/>
      <c r="AB2" s="20"/>
      <c r="AC2" s="20"/>
      <c r="AD2" s="20"/>
      <c r="AE2" s="20"/>
      <c r="AF2" s="20"/>
      <c r="AG2" s="20"/>
      <c r="AQ2" s="20"/>
      <c r="AR2" s="20"/>
    </row>
    <row r="3" spans="1:199" s="18" customFormat="1" ht="18.75">
      <c r="A3" s="21"/>
      <c r="B3" s="21"/>
      <c r="C3" s="21" t="s">
        <v>145</v>
      </c>
      <c r="D3" s="21"/>
      <c r="E3" s="21"/>
      <c r="F3" s="21"/>
      <c r="G3" s="21"/>
      <c r="H3" s="31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2"/>
      <c r="Z3" s="23"/>
      <c r="AA3" s="23"/>
      <c r="AB3" s="23"/>
      <c r="AC3" s="23"/>
      <c r="AD3" s="23"/>
      <c r="AE3" s="23"/>
      <c r="AF3" s="23"/>
      <c r="AG3" s="23"/>
      <c r="AH3" s="21"/>
      <c r="AI3" s="21"/>
      <c r="AJ3" s="21"/>
      <c r="AK3" s="21"/>
      <c r="AL3" s="21"/>
      <c r="AM3" s="21"/>
      <c r="AN3" s="21"/>
      <c r="AO3" s="21"/>
      <c r="AP3" s="21"/>
      <c r="AQ3" s="23"/>
      <c r="AR3" s="23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</row>
    <row r="4" spans="1:199" s="18" customFormat="1">
      <c r="H4" s="30"/>
      <c r="I4" s="20"/>
      <c r="J4" s="20"/>
      <c r="K4" s="20"/>
      <c r="L4" s="20"/>
      <c r="M4" s="24"/>
      <c r="N4" s="24"/>
      <c r="O4" s="24"/>
      <c r="P4" s="20"/>
      <c r="Q4" s="20"/>
      <c r="R4" s="20"/>
      <c r="S4" s="20"/>
      <c r="T4" s="20"/>
      <c r="U4" s="20"/>
      <c r="W4" s="20"/>
      <c r="X4" s="20"/>
      <c r="Y4" s="19"/>
      <c r="Z4" s="20"/>
      <c r="AB4" s="20"/>
      <c r="AC4" s="20"/>
      <c r="AG4" s="20"/>
    </row>
    <row r="5" spans="1:199" s="1" customFormat="1">
      <c r="G5" s="52" t="s">
        <v>64</v>
      </c>
      <c r="I5" s="32"/>
      <c r="J5" s="51" t="s">
        <v>96</v>
      </c>
      <c r="K5" s="32"/>
      <c r="L5" s="51" t="s">
        <v>57</v>
      </c>
      <c r="M5" s="51" t="s">
        <v>58</v>
      </c>
      <c r="N5" s="51" t="s">
        <v>59</v>
      </c>
      <c r="P5" s="52" t="s">
        <v>97</v>
      </c>
      <c r="Q5" s="40"/>
      <c r="R5" s="32"/>
      <c r="S5" s="32"/>
      <c r="T5" s="32"/>
      <c r="U5" s="32"/>
      <c r="W5" s="32"/>
      <c r="X5" s="32"/>
      <c r="AC5" s="32"/>
      <c r="AG5" s="32"/>
    </row>
    <row r="6" spans="1:199" s="1" customFormat="1">
      <c r="G6" s="219"/>
      <c r="H6" s="220"/>
      <c r="I6" s="32"/>
      <c r="J6" s="34"/>
      <c r="K6" s="144" t="s">
        <v>111</v>
      </c>
      <c r="L6" s="38"/>
      <c r="M6" s="39"/>
      <c r="N6" s="37"/>
      <c r="P6" s="221"/>
      <c r="Q6" s="222"/>
      <c r="S6" s="32"/>
      <c r="U6" s="64"/>
      <c r="W6" s="32"/>
      <c r="X6" s="32"/>
      <c r="AC6" s="32"/>
      <c r="AG6" s="32"/>
      <c r="AY6" s="25" t="s">
        <v>62</v>
      </c>
      <c r="AZ6" s="32">
        <f>IF(G6=AY6,1,2)</f>
        <v>2</v>
      </c>
      <c r="BA6" s="25" t="s">
        <v>55</v>
      </c>
      <c r="BB6" s="32">
        <f>IF($J$6=BA6,1,2)</f>
        <v>2</v>
      </c>
      <c r="BC6" s="1">
        <f>(L6+(M6/12))*$AZ$12</f>
        <v>0</v>
      </c>
    </row>
    <row r="7" spans="1:199" s="1" customFormat="1">
      <c r="I7" s="32"/>
      <c r="J7" s="32"/>
      <c r="K7" s="32"/>
      <c r="L7" s="32"/>
      <c r="R7" s="32"/>
      <c r="S7" s="32"/>
      <c r="T7" s="32"/>
      <c r="U7" s="32"/>
      <c r="W7" s="32"/>
      <c r="X7" s="32"/>
      <c r="Y7" s="40"/>
      <c r="Z7" s="32"/>
      <c r="AB7" s="32"/>
      <c r="AC7" s="32"/>
      <c r="AG7" s="32"/>
      <c r="AY7" s="25" t="s">
        <v>63</v>
      </c>
      <c r="BA7" s="25" t="s">
        <v>56</v>
      </c>
    </row>
    <row r="8" spans="1:199" s="1" customFormat="1">
      <c r="G8" s="77" t="s">
        <v>99</v>
      </c>
      <c r="H8" s="160"/>
      <c r="I8" s="161"/>
      <c r="J8" s="161"/>
      <c r="K8" s="161"/>
      <c r="L8" s="215" t="s">
        <v>100</v>
      </c>
      <c r="M8" s="216"/>
      <c r="N8" s="216"/>
      <c r="O8" s="217"/>
      <c r="P8" s="216" t="s">
        <v>101</v>
      </c>
      <c r="Q8" s="216"/>
      <c r="R8" s="215" t="s">
        <v>102</v>
      </c>
      <c r="S8" s="216"/>
      <c r="T8" s="216"/>
      <c r="U8" s="216"/>
      <c r="V8" s="217"/>
      <c r="W8" s="215" t="s">
        <v>104</v>
      </c>
      <c r="X8" s="216"/>
      <c r="Y8" s="217"/>
      <c r="Z8" s="216" t="s">
        <v>105</v>
      </c>
      <c r="AA8" s="216"/>
      <c r="AB8" s="216"/>
      <c r="AC8" s="216"/>
      <c r="AD8" s="218"/>
      <c r="AG8" s="148"/>
      <c r="AH8" s="212" t="s">
        <v>112</v>
      </c>
      <c r="AI8" s="214"/>
      <c r="AJ8" s="212" t="s">
        <v>113</v>
      </c>
      <c r="AK8" s="213"/>
      <c r="AL8" s="214"/>
      <c r="AM8" s="212" t="s">
        <v>114</v>
      </c>
      <c r="AN8" s="213"/>
      <c r="AO8" s="214"/>
      <c r="AP8" s="212" t="s">
        <v>115</v>
      </c>
      <c r="AQ8" s="213"/>
      <c r="AR8" s="214"/>
      <c r="AS8" s="212" t="s">
        <v>116</v>
      </c>
      <c r="AT8" s="213"/>
      <c r="AU8" s="213"/>
      <c r="AV8" s="213"/>
      <c r="AW8" s="214"/>
    </row>
    <row r="9" spans="1:199" s="1" customFormat="1">
      <c r="G9" s="65" t="s">
        <v>98</v>
      </c>
      <c r="H9" s="62" t="s">
        <v>52</v>
      </c>
      <c r="I9" s="63" t="s">
        <v>53</v>
      </c>
      <c r="J9" s="63" t="s">
        <v>54</v>
      </c>
      <c r="K9" s="90" t="s">
        <v>30</v>
      </c>
      <c r="L9" s="85" t="s">
        <v>61</v>
      </c>
      <c r="M9" s="63" t="s">
        <v>73</v>
      </c>
      <c r="N9" s="63" t="s">
        <v>60</v>
      </c>
      <c r="O9" s="128"/>
      <c r="P9" s="81" t="s">
        <v>74</v>
      </c>
      <c r="Q9" s="90" t="s">
        <v>65</v>
      </c>
      <c r="R9" s="85" t="s">
        <v>67</v>
      </c>
      <c r="S9" s="63" t="s">
        <v>106</v>
      </c>
      <c r="T9" s="63" t="s">
        <v>107</v>
      </c>
      <c r="U9" s="90"/>
      <c r="V9" s="94" t="s">
        <v>103</v>
      </c>
      <c r="W9" s="85" t="s">
        <v>69</v>
      </c>
      <c r="X9" s="112"/>
      <c r="Y9" s="103" t="s">
        <v>103</v>
      </c>
      <c r="Z9" s="81" t="s">
        <v>75</v>
      </c>
      <c r="AA9" s="62"/>
      <c r="AB9" s="63" t="s">
        <v>44</v>
      </c>
      <c r="AC9" s="63" t="s">
        <v>51</v>
      </c>
      <c r="AD9" s="66"/>
      <c r="AG9" s="63" t="s">
        <v>76</v>
      </c>
      <c r="AH9" s="63" t="s">
        <v>70</v>
      </c>
      <c r="AI9" s="63" t="s">
        <v>71</v>
      </c>
      <c r="AJ9" s="63" t="s">
        <v>92</v>
      </c>
      <c r="AK9" s="63" t="s">
        <v>77</v>
      </c>
      <c r="AL9" s="63" t="s">
        <v>78</v>
      </c>
      <c r="AM9" s="63" t="s">
        <v>93</v>
      </c>
      <c r="AN9" s="63" t="s">
        <v>79</v>
      </c>
      <c r="AO9" s="63" t="s">
        <v>80</v>
      </c>
      <c r="AP9" s="63" t="s">
        <v>94</v>
      </c>
      <c r="AQ9" s="63" t="s">
        <v>86</v>
      </c>
      <c r="AR9" s="63" t="s">
        <v>87</v>
      </c>
      <c r="AS9" s="63" t="s">
        <v>95</v>
      </c>
      <c r="AT9" s="63" t="s">
        <v>89</v>
      </c>
      <c r="AU9" s="63" t="s">
        <v>88</v>
      </c>
      <c r="AV9" s="63" t="s">
        <v>90</v>
      </c>
      <c r="AW9" s="63" t="s">
        <v>91</v>
      </c>
    </row>
    <row r="10" spans="1:199" s="1" customFormat="1">
      <c r="G10" s="67" t="str">
        <f>IF(ISERROR(INDEX(G$17:G$116,MATCH($H10,$H$17:$H$116,))),"",INDEX(G$17:G$116,MATCH($H10,$H$17:$H$116,)))</f>
        <v/>
      </c>
      <c r="H10" s="35"/>
      <c r="I10" s="33" t="str">
        <f t="shared" ref="I10:N11" si="0">IF(ISERROR(INDEX(I$17:I$116,MATCH($H10,$H$17:$H$116,))),"",INDEX(I$17:I$116,MATCH($H10,$H$17:$H$116,)))</f>
        <v/>
      </c>
      <c r="J10" s="41" t="str">
        <f t="shared" si="0"/>
        <v/>
      </c>
      <c r="K10" s="79" t="str">
        <f t="shared" si="0"/>
        <v/>
      </c>
      <c r="L10" s="87" t="str">
        <f t="shared" si="0"/>
        <v/>
      </c>
      <c r="M10" s="53" t="str">
        <f t="shared" si="0"/>
        <v/>
      </c>
      <c r="N10" s="132" t="str">
        <f t="shared" si="0"/>
        <v/>
      </c>
      <c r="O10" s="129"/>
      <c r="P10" s="82" t="str">
        <f t="shared" ref="P10:T11" si="1">IF(ISERROR(INDEX(P$17:P$116,MATCH($H10,$H$17:$H$116,))),"",INDEX(P$17:P$116,MATCH($H10,$H$17:$H$116,)))</f>
        <v/>
      </c>
      <c r="Q10" s="91" t="str">
        <f t="shared" si="1"/>
        <v/>
      </c>
      <c r="R10" s="95" t="str">
        <f t="shared" si="1"/>
        <v/>
      </c>
      <c r="S10" s="46" t="str">
        <f t="shared" si="1"/>
        <v/>
      </c>
      <c r="T10" s="46" t="str">
        <f t="shared" si="1"/>
        <v/>
      </c>
      <c r="U10" s="113"/>
      <c r="V10" s="96" t="str">
        <f>IF(ISERROR(INDEX(V$17:V$116,MATCH($H10,$H$17:$H$116,))),"",INDEX(V$17:V$116,MATCH($H10,$H$17:$H$116,)))</f>
        <v/>
      </c>
      <c r="W10" s="104" t="str">
        <f>IF(ISERROR(INDEX(W$17:W$116,MATCH($H10,$H$17:$H$116,))),"",INDEX(W$17:W$116,MATCH($H10,$H$17:$H$116,)))</f>
        <v/>
      </c>
      <c r="X10" s="119"/>
      <c r="Y10" s="96" t="str">
        <f t="shared" ref="Y10:AD11" si="2">IF(ISERROR(INDEX(Y$17:Y$116,MATCH($H10,$H$17:$H$116,))),"",INDEX(Y$17:Y$116,MATCH($H10,$H$17:$H$116,)))</f>
        <v/>
      </c>
      <c r="Z10" s="100" t="str">
        <f t="shared" si="2"/>
        <v/>
      </c>
      <c r="AA10" s="50" t="str">
        <f t="shared" si="2"/>
        <v/>
      </c>
      <c r="AB10" s="27" t="str">
        <f t="shared" si="2"/>
        <v/>
      </c>
      <c r="AC10" s="27" t="str">
        <f t="shared" si="2"/>
        <v/>
      </c>
      <c r="AD10" s="68" t="str">
        <f t="shared" si="2"/>
        <v/>
      </c>
      <c r="AG10" s="32"/>
    </row>
    <row r="11" spans="1:199" s="1" customFormat="1">
      <c r="G11" s="69" t="str">
        <f>IF(ISERROR(INDEX(G$17:G$116,MATCH($H11,$H$17:$H$116,))),"",INDEX(G$17:G$116,MATCH($H11,$H$17:$H$116,)))</f>
        <v/>
      </c>
      <c r="H11" s="55"/>
      <c r="I11" s="54" t="str">
        <f t="shared" si="0"/>
        <v/>
      </c>
      <c r="J11" s="56" t="str">
        <f t="shared" si="0"/>
        <v/>
      </c>
      <c r="K11" s="80" t="str">
        <f t="shared" si="0"/>
        <v/>
      </c>
      <c r="L11" s="88" t="str">
        <f t="shared" si="0"/>
        <v/>
      </c>
      <c r="M11" s="57" t="str">
        <f t="shared" si="0"/>
        <v/>
      </c>
      <c r="N11" s="58" t="str">
        <f t="shared" si="0"/>
        <v/>
      </c>
      <c r="O11" s="130"/>
      <c r="P11" s="83" t="str">
        <f t="shared" si="1"/>
        <v/>
      </c>
      <c r="Q11" s="92" t="str">
        <f t="shared" si="1"/>
        <v/>
      </c>
      <c r="R11" s="97" t="str">
        <f t="shared" si="1"/>
        <v/>
      </c>
      <c r="S11" s="59" t="str">
        <f t="shared" si="1"/>
        <v/>
      </c>
      <c r="T11" s="59" t="str">
        <f t="shared" si="1"/>
        <v/>
      </c>
      <c r="U11" s="114"/>
      <c r="V11" s="98" t="str">
        <f>IF(ISERROR(INDEX(V$17:V$116,MATCH($H11,$H$17:$H$116,))),"",INDEX(V$17:V$116,MATCH($H11,$H$17:$H$116,)))</f>
        <v/>
      </c>
      <c r="W11" s="105" t="str">
        <f>IF(ISERROR(INDEX(W$17:W$116,MATCH($H11,$H$17:$H$116,))),"",INDEX(W$17:W$116,MATCH($H11,$H$17:$H$116,)))</f>
        <v/>
      </c>
      <c r="X11" s="120"/>
      <c r="Y11" s="98" t="str">
        <f t="shared" si="2"/>
        <v/>
      </c>
      <c r="Z11" s="101" t="str">
        <f t="shared" si="2"/>
        <v/>
      </c>
      <c r="AA11" s="60" t="str">
        <f t="shared" si="2"/>
        <v/>
      </c>
      <c r="AB11" s="61" t="str">
        <f t="shared" si="2"/>
        <v/>
      </c>
      <c r="AC11" s="61" t="str">
        <f t="shared" si="2"/>
        <v/>
      </c>
      <c r="AD11" s="70" t="str">
        <f t="shared" si="2"/>
        <v/>
      </c>
      <c r="AG11" s="33">
        <f>IF(ISBLANK(H10),0,1)</f>
        <v>0</v>
      </c>
      <c r="AH11" s="28" t="str">
        <f>IF(N10=0,(L10+(M10/16))*$AZ$13,N10)</f>
        <v/>
      </c>
      <c r="AI11" s="28" t="str">
        <f>IF(Q10=0,(P10*$AZ$11),Q10)</f>
        <v/>
      </c>
      <c r="AJ11" s="49">
        <f>IF(AND(AI11="",S10=""),0,1)</f>
        <v>0</v>
      </c>
      <c r="AK11" s="49">
        <f>IF(T10&gt;$BB$33,$BC$33,IF(T10&gt;$BB$32,$BC$32,IF(T10&gt;$BB$31,$BC$31,IF(T10&gt;$BB$30,$BC$30,IF(T10&gt;$BB$29,$BC$29,$BC$28)))))*AJ11</f>
        <v>0</v>
      </c>
      <c r="AL11" s="49" t="e">
        <f>INDEX($BD$28:$BD$33,MATCH(AK11,$BC$28:$BC$33,))</f>
        <v>#N/A</v>
      </c>
      <c r="AM11" s="49">
        <f>IF(AH11="",0,1)</f>
        <v>0</v>
      </c>
      <c r="AN11" s="49">
        <f>IF(W10&gt;$AZ$24,$BA$24,IF(W10&gt;$AZ$23,$BA$23,IF(W10&gt;$AZ$22,$BA$22,IF(W10&gt;$AZ$21,$BA$21,IF(W10&gt;$AZ$20,$BA$20,IF(W10&gt;$AZ$19,$BA$19,$BA$18))))))*AM11</f>
        <v>0</v>
      </c>
      <c r="AO11" s="49" t="e">
        <f>INDEX($BB$18:$BB$24,MATCH(AN11,$BA$18:$BA$24,))</f>
        <v>#N/A</v>
      </c>
      <c r="AP11" s="49">
        <f>IF(Z10="",0,1)</f>
        <v>0</v>
      </c>
      <c r="AQ11" s="49">
        <f>IF(Z10&gt;$BB$43,$BC$43,IF(Z10&gt;$BB$42,$BC$42,IF(Z10&gt;$BB$41,$BC$41,IF(Z10&gt;$BB$40,$BC$40,IF(Z10&gt;$BB$39,$BC$39,IF(Z10&gt;$BB$38,$BC$38,$BC$37))))))*AP11</f>
        <v>0</v>
      </c>
      <c r="AR11" s="49" t="e">
        <f>INDEX($BD$37:$BD$43,MATCH(AQ11,$BC$37:$BC$43,))</f>
        <v>#N/A</v>
      </c>
      <c r="AS11" s="49">
        <f>IF(AND(AB10="",AC10=""),0,1)</f>
        <v>0</v>
      </c>
      <c r="AT11" s="49">
        <f t="shared" ref="AT11:AU13" si="3">IF(AB10&gt;AZ$52,$BB$52,IF(AB10&gt;AZ$51,$BB$51,IF(AB10&gt;AZ$50,$BB$50,IF(AB10&gt;AZ$49,$BB$49,IF(AB10&gt;AZ$48,$BB$48,$BB$47)))))*$AS11</f>
        <v>0</v>
      </c>
      <c r="AU11" s="49">
        <f t="shared" si="3"/>
        <v>0</v>
      </c>
      <c r="AV11" s="49">
        <f>IF(COUNTIF(AT11:AU11,$BB$47),$BB$47,ROUND(AVERAGE(AT11:AU11),0))</f>
        <v>0</v>
      </c>
      <c r="AW11" s="49" t="e">
        <f>INDEX($BC$47:$BC$52,MATCH(AV11,$BB$47:$BB$52,))</f>
        <v>#N/A</v>
      </c>
      <c r="AY11" s="25" t="s">
        <v>117</v>
      </c>
      <c r="AZ11" s="25">
        <v>2.54</v>
      </c>
      <c r="BB11" s="1" t="s">
        <v>137</v>
      </c>
    </row>
    <row r="12" spans="1:199" s="1" customFormat="1" ht="15.75" thickBot="1">
      <c r="G12" s="71">
        <f>IF(ISERROR(G11-G10),0,G11-G10)</f>
        <v>0</v>
      </c>
      <c r="H12" s="107">
        <f>(H11-H10)/365</f>
        <v>0</v>
      </c>
      <c r="I12" s="72">
        <f>IF(ISERROR(I11-I10),0,I11-I10)</f>
        <v>0</v>
      </c>
      <c r="J12" s="111"/>
      <c r="K12" s="145"/>
      <c r="L12" s="89">
        <f t="shared" ref="L12:T12" si="4">IF(ISERROR(L11-L10),0,L11-L10)</f>
        <v>0</v>
      </c>
      <c r="M12" s="73">
        <f t="shared" si="4"/>
        <v>0</v>
      </c>
      <c r="N12" s="74">
        <f t="shared" si="4"/>
        <v>0</v>
      </c>
      <c r="O12" s="131"/>
      <c r="P12" s="84">
        <f t="shared" si="4"/>
        <v>0</v>
      </c>
      <c r="Q12" s="93">
        <f t="shared" si="4"/>
        <v>0</v>
      </c>
      <c r="R12" s="99">
        <f t="shared" si="4"/>
        <v>0</v>
      </c>
      <c r="S12" s="75">
        <f t="shared" si="4"/>
        <v>0</v>
      </c>
      <c r="T12" s="75">
        <f t="shared" si="4"/>
        <v>0</v>
      </c>
      <c r="U12" s="115"/>
      <c r="V12" s="109"/>
      <c r="W12" s="106">
        <f>IF(ISERROR(W11-W10),0,W11-W10)</f>
        <v>0</v>
      </c>
      <c r="X12" s="121"/>
      <c r="Y12" s="109"/>
      <c r="Z12" s="102">
        <f>IF(ISERROR(Z11-Z10),0,Z11-Z10)</f>
        <v>0</v>
      </c>
      <c r="AA12" s="108"/>
      <c r="AB12" s="76">
        <f t="shared" ref="AB12:AC12" si="5">IF(ISERROR(AB11-AB10),0,AB11-AB10)</f>
        <v>0</v>
      </c>
      <c r="AC12" s="76">
        <f t="shared" si="5"/>
        <v>0</v>
      </c>
      <c r="AD12" s="110"/>
      <c r="AG12" s="33">
        <f>IF(ISBLANK(H11),0,1)</f>
        <v>0</v>
      </c>
      <c r="AH12" s="28" t="str">
        <f>IF(N11=0,(L11+(M11/16))*$AZ$13,N11)</f>
        <v/>
      </c>
      <c r="AI12" s="28" t="str">
        <f>IF(Q11=0,(P11*$AZ$11),Q11)</f>
        <v/>
      </c>
      <c r="AJ12" s="49">
        <f>IF(AND(AI12="",S11=""),0,1)</f>
        <v>0</v>
      </c>
      <c r="AK12" s="49">
        <f>IF(T11&gt;$BB$33,$BC$33,IF(T11&gt;$BB$32,$BC$32,IF(T11&gt;$BB$31,$BC$31,IF(T11&gt;$BB$30,$BC$30,IF(T11&gt;$BB$29,$BC$29,$BC$28)))))*AJ12</f>
        <v>0</v>
      </c>
      <c r="AL12" s="49" t="e">
        <f>INDEX($BD$28:$BD$33,MATCH(AK12,$BC$28:$BC$33,))</f>
        <v>#N/A</v>
      </c>
      <c r="AM12" s="49">
        <f>IF(AH12="",0,1)</f>
        <v>0</v>
      </c>
      <c r="AN12" s="49">
        <f>IF(W11&gt;$AZ$24,$BA$24,IF(W11&gt;$AZ$23,$BA$23,IF(W11&gt;$AZ$22,$BA$22,IF(W11&gt;$AZ$21,$BA$21,IF(W11&gt;$AZ$20,$BA$20,IF(W11&gt;$AZ$19,$BA$19,$BA$18))))))*AM12</f>
        <v>0</v>
      </c>
      <c r="AO12" s="49" t="e">
        <f>INDEX($BB$18:$BB$24,MATCH(AN12,$BA$18:$BA$24,))</f>
        <v>#N/A</v>
      </c>
      <c r="AP12" s="49">
        <f>IF(Z11="",0,1)</f>
        <v>0</v>
      </c>
      <c r="AQ12" s="49">
        <f>IF(Z11&gt;$BB$43,$BC$43,IF(Z11&gt;$BB$42,$BC$42,IF(Z11&gt;$BB$41,$BC$41,IF(Z11&gt;$BB$40,$BC$40,IF(Z11&gt;$BB$39,$BC$39,IF(Z11&gt;$BB$38,$BC$38,$BC$37))))))*AP12</f>
        <v>0</v>
      </c>
      <c r="AR12" s="49" t="e">
        <f>INDEX($BD$37:$BD$43,MATCH(AQ12,$BC$37:$BC$43,))</f>
        <v>#N/A</v>
      </c>
      <c r="AS12" s="49">
        <f>IF(AND(AB11="",AC11=""),0,1)</f>
        <v>0</v>
      </c>
      <c r="AT12" s="49">
        <f t="shared" si="3"/>
        <v>0</v>
      </c>
      <c r="AU12" s="49">
        <f t="shared" si="3"/>
        <v>0</v>
      </c>
      <c r="AV12" s="49">
        <f>IF(COUNTIF(AT12:AU12,$BB$47),$BB$47,ROUND(AVERAGE(AT12:AU12),0))</f>
        <v>0</v>
      </c>
      <c r="AW12" s="49" t="e">
        <f>INDEX($BC$47:$BC$52,MATCH(AV12,$BB$47:$BB$52,))</f>
        <v>#N/A</v>
      </c>
      <c r="AY12" s="25" t="s">
        <v>118</v>
      </c>
      <c r="AZ12" s="25">
        <v>0.30480000000000002</v>
      </c>
      <c r="BB12" s="1" t="s">
        <v>138</v>
      </c>
    </row>
    <row r="13" spans="1:199" s="1" customFormat="1">
      <c r="G13" s="146"/>
      <c r="H13" s="146"/>
      <c r="I13" s="146"/>
      <c r="J13" s="147"/>
      <c r="K13" s="147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147"/>
      <c r="Y13" s="146"/>
      <c r="Z13" s="146"/>
      <c r="AA13" s="146"/>
      <c r="AB13" s="146"/>
      <c r="AC13" s="146"/>
      <c r="AD13" s="146"/>
      <c r="AG13" s="33">
        <f>IF(ISBLANK(H12),0,1)</f>
        <v>1</v>
      </c>
      <c r="AH13" s="28">
        <f>IF(N12=0,(L12+(M12/16))*$AZ$13,N12)</f>
        <v>0</v>
      </c>
      <c r="AI13" s="28">
        <f>IF(Q12=0,(P12*$AZ$11),Q12)</f>
        <v>0</v>
      </c>
      <c r="AJ13" s="49">
        <f>IF(AND(AI13=0,ISBLANK(S12)),0,1)</f>
        <v>1</v>
      </c>
      <c r="AK13" s="49">
        <f>IF(T12&gt;$BB$33,$BC$33,IF(T12&gt;$BB$32,$BC$32,IF(T12&gt;$BB$31,$BC$31,IF(T12&gt;$BB$30,$BC$30,IF(T12&gt;$BB$29,$BC$29,$BC$28)))))*AJ13</f>
        <v>1</v>
      </c>
      <c r="AL13" s="49">
        <f>INDEX($BD$28:$BD$33,MATCH(AK13,$BC$28:$BC$33,))</f>
        <v>1</v>
      </c>
      <c r="AM13" s="49">
        <f>IF(AH13=0,0,1)</f>
        <v>0</v>
      </c>
      <c r="AN13" s="49">
        <f>IF(W12&gt;$AZ$24,$BA$24,IF(W12&gt;$AZ$23,$BA$23,IF(W12&gt;$AZ$22,$BA$22,IF(W12&gt;$AZ$21,$BA$21,IF(W12&gt;$AZ$20,$BA$20,IF(W12&gt;$AZ$19,$BA$19,$BA$18))))))*AM13</f>
        <v>0</v>
      </c>
      <c r="AO13" s="49" t="e">
        <f>INDEX($BB$18:$BB$24,MATCH(AN13,$BA$18:$BA$24,))</f>
        <v>#N/A</v>
      </c>
      <c r="AP13" s="49">
        <f>IF(ISBLANK(Z12),0,1)</f>
        <v>1</v>
      </c>
      <c r="AQ13" s="49">
        <f>IF(Z12&gt;$BB$43,$BC$43,IF(Z12&gt;$BB$42,$BC$42,IF(Z12&gt;$BB$41,$BC$41,IF(Z12&gt;$BB$40,$BC$40,IF(Z12&gt;$BB$39,$BC$39,IF(Z12&gt;$BB$38,$BC$38,$BC$37))))))*AP13</f>
        <v>1</v>
      </c>
      <c r="AR13" s="49">
        <f>INDEX($BD$37:$BD$43,MATCH(AQ13,$BC$37:$BC$43,))</f>
        <v>3</v>
      </c>
      <c r="AS13" s="49">
        <f>IF(COUNTA(AB12:AC12)=2,1,0)</f>
        <v>1</v>
      </c>
      <c r="AT13" s="49">
        <f t="shared" si="3"/>
        <v>1</v>
      </c>
      <c r="AU13" s="49">
        <f t="shared" si="3"/>
        <v>1</v>
      </c>
      <c r="AV13" s="49">
        <f>IF(COUNTIF(AT13:AU13,$BB$47),$BB$47,ROUND(AVERAGE(AT13:AU13),0))</f>
        <v>1</v>
      </c>
      <c r="AW13" s="49">
        <f>INDEX($BC$47:$BC$52,MATCH(AV13,$BB$47:$BB$52,))</f>
        <v>1</v>
      </c>
      <c r="AY13" s="25" t="s">
        <v>119</v>
      </c>
      <c r="AZ13" s="25">
        <v>6.3502931800000004</v>
      </c>
    </row>
    <row r="14" spans="1:199" s="1" customFormat="1">
      <c r="G14" s="77" t="s">
        <v>99</v>
      </c>
      <c r="H14" s="160"/>
      <c r="I14" s="161"/>
      <c r="J14" s="161"/>
      <c r="K14" s="161"/>
      <c r="L14" s="215" t="s">
        <v>100</v>
      </c>
      <c r="M14" s="216"/>
      <c r="N14" s="216"/>
      <c r="O14" s="217"/>
      <c r="P14" s="216" t="s">
        <v>101</v>
      </c>
      <c r="Q14" s="216"/>
      <c r="R14" s="215" t="s">
        <v>102</v>
      </c>
      <c r="S14" s="216"/>
      <c r="T14" s="216"/>
      <c r="U14" s="216"/>
      <c r="V14" s="216"/>
      <c r="W14" s="215" t="s">
        <v>104</v>
      </c>
      <c r="X14" s="216"/>
      <c r="Y14" s="217"/>
      <c r="Z14" s="216" t="s">
        <v>105</v>
      </c>
      <c r="AA14" s="216"/>
      <c r="AB14" s="216"/>
      <c r="AC14" s="216"/>
      <c r="AD14" s="218"/>
      <c r="AG14" s="32"/>
    </row>
    <row r="15" spans="1:199" s="1" customFormat="1">
      <c r="G15" s="65" t="s">
        <v>98</v>
      </c>
      <c r="H15" s="62" t="s">
        <v>52</v>
      </c>
      <c r="I15" s="63" t="s">
        <v>53</v>
      </c>
      <c r="J15" s="63" t="s">
        <v>54</v>
      </c>
      <c r="K15" s="90" t="s">
        <v>30</v>
      </c>
      <c r="L15" s="85" t="s">
        <v>61</v>
      </c>
      <c r="M15" s="63" t="s">
        <v>73</v>
      </c>
      <c r="N15" s="63" t="s">
        <v>60</v>
      </c>
      <c r="O15" s="112"/>
      <c r="P15" s="85" t="s">
        <v>74</v>
      </c>
      <c r="Q15" s="86" t="s">
        <v>65</v>
      </c>
      <c r="R15" s="81" t="s">
        <v>67</v>
      </c>
      <c r="S15" s="63" t="s">
        <v>106</v>
      </c>
      <c r="T15" s="63" t="s">
        <v>107</v>
      </c>
      <c r="U15" s="90"/>
      <c r="V15" s="78" t="s">
        <v>103</v>
      </c>
      <c r="W15" s="85" t="s">
        <v>69</v>
      </c>
      <c r="X15" s="112"/>
      <c r="Y15" s="103" t="s">
        <v>103</v>
      </c>
      <c r="Z15" s="81" t="s">
        <v>75</v>
      </c>
      <c r="AA15" s="62"/>
      <c r="AB15" s="63" t="s">
        <v>44</v>
      </c>
      <c r="AC15" s="63" t="s">
        <v>51</v>
      </c>
      <c r="AD15" s="66"/>
      <c r="AG15" s="32"/>
    </row>
    <row r="16" spans="1:199" s="1" customFormat="1" ht="6" customHeight="1">
      <c r="G16" s="133"/>
      <c r="H16" s="134"/>
      <c r="I16" s="125"/>
      <c r="J16" s="125"/>
      <c r="K16" s="125"/>
      <c r="L16" s="124"/>
      <c r="M16" s="125"/>
      <c r="N16" s="125"/>
      <c r="O16" s="125"/>
      <c r="P16" s="124"/>
      <c r="Q16" s="141"/>
      <c r="R16" s="125"/>
      <c r="S16" s="125"/>
      <c r="T16" s="125"/>
      <c r="U16" s="125"/>
      <c r="V16" s="135"/>
      <c r="W16" s="124"/>
      <c r="X16" s="125"/>
      <c r="Y16" s="126"/>
      <c r="Z16" s="125"/>
      <c r="AA16" s="135"/>
      <c r="AB16" s="125"/>
      <c r="AC16" s="125"/>
      <c r="AD16" s="136"/>
      <c r="AG16" s="32"/>
    </row>
    <row r="17" spans="7:68" s="1" customFormat="1">
      <c r="G17" s="67">
        <f>SUM($AG$17:AG17)*AG17</f>
        <v>0</v>
      </c>
      <c r="H17" s="35"/>
      <c r="I17" s="33">
        <f t="shared" ref="I17:I48" si="6">ROUNDDOWN((H17-$P$6)/365,0)*AG17</f>
        <v>0</v>
      </c>
      <c r="J17" s="33" t="str">
        <f t="shared" ref="J17:J48" si="7">IF(ISBLANK($J$6),"",$J$6)</f>
        <v/>
      </c>
      <c r="K17" s="79">
        <f t="shared" ref="K17:K48" si="8">IF($N$6=0,$BC$6,$N$6)</f>
        <v>0</v>
      </c>
      <c r="L17" s="143">
        <v>0</v>
      </c>
      <c r="M17" s="42">
        <v>0</v>
      </c>
      <c r="N17" s="43">
        <v>0</v>
      </c>
      <c r="O17" s="138"/>
      <c r="P17" s="190">
        <v>0</v>
      </c>
      <c r="Q17" s="142">
        <v>0</v>
      </c>
      <c r="R17" s="140">
        <f t="shared" ref="R17:R48" si="9">IF(AI17=0,0,(((AI17/(K17^1.5))-18)/100)*AG17)</f>
        <v>0</v>
      </c>
      <c r="S17" s="47"/>
      <c r="T17" s="46">
        <f>IF(ISBLANK(S17),R17,S17)</f>
        <v>0</v>
      </c>
      <c r="U17" s="117"/>
      <c r="V17" s="122" t="str">
        <f>IF(ISERROR(INDEX($AY$28:$AY$33,MATCH(AK17,$BC$28:$BC$33,))),"",INDEX($AY$28:$AY$33,MATCH(AK17,$BC$28:$BC$33,)))</f>
        <v/>
      </c>
      <c r="W17" s="104">
        <f t="shared" ref="W17:W48" si="10">IF(ISERROR(AH17/(K17*K17)),0,(AH17/(K17*K17)))</f>
        <v>0</v>
      </c>
      <c r="X17" s="117"/>
      <c r="Y17" s="127" t="str">
        <f t="shared" ref="Y17:Y48" si="11">IF(ISERROR(INDEX($AY$18:$AY$24,MATCH(AN17,$BA$18:$BA$24,))),"",INDEX($AY$18:$AY$24,MATCH(AN17,$BA$18:$BA$24,)))</f>
        <v/>
      </c>
      <c r="Z17" s="123"/>
      <c r="AA17" s="44" t="str">
        <f t="shared" ref="AA17:AA48" si="12">IF(ISERROR(INDEX($AY$37:$AY$43,MATCH(AQ17,$BC$37:$BC$43,))),"",INDEX($AY$37:$AY$43,MATCH(AQ17,$BC$37:$BC$43,)))</f>
        <v/>
      </c>
      <c r="AB17" s="26"/>
      <c r="AC17" s="26"/>
      <c r="AD17" s="137" t="str">
        <f t="shared" ref="AD17:AD48" si="13">IF(ISERROR(INDEX($AY$47:$AY$52,MATCH(AV17,$BB$47:$BB$52,))),"",INDEX($AY$47:$AY$52,MATCH(AV17,$BB$47:$BB$52,)))</f>
        <v/>
      </c>
      <c r="AG17" s="33">
        <f>IF(ISBLANK(H17),0,1)</f>
        <v>0</v>
      </c>
      <c r="AH17" s="28">
        <f t="shared" ref="AH17:AH48" si="14">IF(N17=0,(L17+(M17/16))*$AZ$13,N17)</f>
        <v>0</v>
      </c>
      <c r="AI17" s="28">
        <f t="shared" ref="AI17:AI48" si="15">IF(Q17=0,(P17*$AZ$11),Q17)</f>
        <v>0</v>
      </c>
      <c r="AJ17" s="49">
        <f t="shared" ref="AJ17:AJ48" si="16">IF(AND(AI17=0,ISBLANK(S17)),0,1)</f>
        <v>0</v>
      </c>
      <c r="AK17" s="49">
        <f t="shared" ref="AK17:AK48" si="17">IF(T17&gt;$BB$33,$BC$33,IF(T17&gt;$BB$32,$BC$32,IF(T17&gt;$BB$31,$BC$31,IF(T17&gt;$BB$30,$BC$30,IF(T17&gt;$BB$29,$BC$29,$BC$28)))))*AJ17</f>
        <v>0</v>
      </c>
      <c r="AL17" s="49" t="e">
        <f t="shared" ref="AL17:AL48" si="18">INDEX($BD$28:$BD$33,MATCH(AK17,$BC$28:$BC$33,))</f>
        <v>#N/A</v>
      </c>
      <c r="AM17" s="49">
        <f>IF(AH17=0,0,1)</f>
        <v>0</v>
      </c>
      <c r="AN17" s="49">
        <f t="shared" ref="AN17:AN48" si="19">IF(W17&gt;$AZ$24,$BA$24,IF(W17&gt;$AZ$23,$BA$23,IF(W17&gt;$AZ$22,$BA$22,IF(W17&gt;$AZ$21,$BA$21,IF(W17&gt;$AZ$20,$BA$20,IF(W17&gt;$AZ$19,$BA$19,$BA$18))))))*AM17</f>
        <v>0</v>
      </c>
      <c r="AO17" s="49" t="e">
        <f t="shared" ref="AO17:AO48" si="20">INDEX($BB$18:$BB$24,MATCH(AN17,$BA$18:$BA$24,))</f>
        <v>#N/A</v>
      </c>
      <c r="AP17" s="49">
        <f>IF(ISBLANK(Z17),0,1)</f>
        <v>0</v>
      </c>
      <c r="AQ17" s="49">
        <f t="shared" ref="AQ17:AQ48" si="21">IF(Z17&gt;$BB$43,$BC$43,IF(Z17&gt;$BB$42,$BC$42,IF(Z17&gt;$BB$41,$BC$41,IF(Z17&gt;$BB$40,$BC$40,IF(Z17&gt;$BB$39,$BC$39,IF(Z17&gt;$BB$38,$BC$38,$BC$37))))))*AP17</f>
        <v>0</v>
      </c>
      <c r="AR17" s="49" t="e">
        <f t="shared" ref="AR17:AR48" si="22">INDEX($BD$37:$BD$43,MATCH(AQ17,$BC$37:$BC$43,))</f>
        <v>#N/A</v>
      </c>
      <c r="AS17" s="49">
        <f t="shared" ref="AS17:AS48" si="23">IF(COUNTA(AB17:AC17)=2,1,0)</f>
        <v>0</v>
      </c>
      <c r="AT17" s="49">
        <f t="shared" ref="AT17:AT48" si="24">IF(AB17&gt;AZ$52,$BB$52,IF(AB17&gt;AZ$51,$BB$51,IF(AB17&gt;AZ$50,$BB$50,IF(AB17&gt;AZ$49,$BB$49,IF(AB17&gt;AZ$48,$BB$48,$BB$47)))))*$AS17</f>
        <v>0</v>
      </c>
      <c r="AU17" s="49">
        <f t="shared" ref="AU17:AU48" si="25">IF(AC17&gt;BA$52,$BB$52,IF(AC17&gt;BA$51,$BB$51,IF(AC17&gt;BA$50,$BB$50,IF(AC17&gt;BA$49,$BB$49,IF(AC17&gt;BA$48,$BB$48,$BB$47)))))*$AS17</f>
        <v>0</v>
      </c>
      <c r="AV17" s="49">
        <f t="shared" ref="AV17:AV48" si="26">IF(COUNTIF(AT17:AU17,$BB$47),$BB$47,ROUND(AVERAGE(AT17:AU17),0))</f>
        <v>0</v>
      </c>
      <c r="AW17" s="49" t="e">
        <f t="shared" ref="AW17:AW48" si="27">INDEX($BC$47:$BC$52,MATCH(AV17,$BB$47:$BB$52,))</f>
        <v>#N/A</v>
      </c>
      <c r="AY17" s="154" t="s">
        <v>69</v>
      </c>
    </row>
    <row r="18" spans="7:68" s="1" customFormat="1">
      <c r="G18" s="67">
        <f>SUM($AG$17:AG18)*AG18</f>
        <v>0</v>
      </c>
      <c r="H18" s="35"/>
      <c r="I18" s="33">
        <f t="shared" si="6"/>
        <v>0</v>
      </c>
      <c r="J18" s="33" t="str">
        <f t="shared" si="7"/>
        <v/>
      </c>
      <c r="K18" s="79">
        <f t="shared" si="8"/>
        <v>0</v>
      </c>
      <c r="L18" s="143">
        <v>0</v>
      </c>
      <c r="M18" s="42">
        <v>0</v>
      </c>
      <c r="N18" s="43">
        <v>0</v>
      </c>
      <c r="O18" s="139" t="str">
        <f t="shared" ref="O18:O49" si="28">IF(AH18&gt;0,IF(AH18&lt;AH17,$BP$24,IF(AH18&gt;AH17,$BP$23,$BP$25)),"")</f>
        <v/>
      </c>
      <c r="P18" s="190">
        <v>0</v>
      </c>
      <c r="Q18" s="142">
        <v>0</v>
      </c>
      <c r="R18" s="140">
        <f t="shared" si="9"/>
        <v>0</v>
      </c>
      <c r="S18" s="47"/>
      <c r="T18" s="46">
        <f t="shared" ref="T18:T81" si="29">IF(ISBLANK(S18),R18,S18)</f>
        <v>0</v>
      </c>
      <c r="U18" s="118" t="str">
        <f t="shared" ref="U18:U49" si="30">IF(AJ18=1,IF(T18&lt;T17,$BP$24,IF(T18&gt;T17,$BP$23,$BP$25)),"")</f>
        <v/>
      </c>
      <c r="V18" s="122" t="str">
        <f t="shared" ref="V18:V48" si="31">IF(ISERROR(INDEX($AY$28:$AY$33,MATCH(AK18,$BC$28:$BC$33,))),"",INDEX($AY$28:$AY$33,MATCH(AK18,$BC$28:$BC$33,)))</f>
        <v/>
      </c>
      <c r="W18" s="104">
        <f t="shared" si="10"/>
        <v>0</v>
      </c>
      <c r="X18" s="118" t="str">
        <f t="shared" ref="X18:X49" si="32">IF(AM18=1,IF(W18&lt;W17,$BP$24,IF(W18&gt;W17,$BP$23,$BP$25)),"")</f>
        <v/>
      </c>
      <c r="Y18" s="127" t="str">
        <f t="shared" si="11"/>
        <v/>
      </c>
      <c r="Z18" s="123"/>
      <c r="AA18" s="44" t="str">
        <f t="shared" si="12"/>
        <v/>
      </c>
      <c r="AB18" s="26"/>
      <c r="AC18" s="26"/>
      <c r="AD18" s="137" t="str">
        <f t="shared" si="13"/>
        <v/>
      </c>
      <c r="AG18" s="33">
        <f t="shared" ref="AG18:AG26" si="33">IF(ISBLANK(H18),0,1)</f>
        <v>0</v>
      </c>
      <c r="AH18" s="28">
        <f t="shared" si="14"/>
        <v>0</v>
      </c>
      <c r="AI18" s="28">
        <f t="shared" si="15"/>
        <v>0</v>
      </c>
      <c r="AJ18" s="49">
        <f t="shared" si="16"/>
        <v>0</v>
      </c>
      <c r="AK18" s="49">
        <f t="shared" si="17"/>
        <v>0</v>
      </c>
      <c r="AL18" s="49" t="e">
        <f t="shared" si="18"/>
        <v>#N/A</v>
      </c>
      <c r="AM18" s="49">
        <f t="shared" ref="AM18:AM26" si="34">IF(AH18=0,0,1)</f>
        <v>0</v>
      </c>
      <c r="AN18" s="49">
        <f t="shared" si="19"/>
        <v>0</v>
      </c>
      <c r="AO18" s="49" t="e">
        <f t="shared" si="20"/>
        <v>#N/A</v>
      </c>
      <c r="AP18" s="49">
        <f t="shared" ref="AP18:AP26" si="35">IF(ISBLANK(Z18),0,1)</f>
        <v>0</v>
      </c>
      <c r="AQ18" s="49">
        <f t="shared" si="21"/>
        <v>0</v>
      </c>
      <c r="AR18" s="49" t="e">
        <f t="shared" si="22"/>
        <v>#N/A</v>
      </c>
      <c r="AS18" s="49">
        <f t="shared" si="23"/>
        <v>0</v>
      </c>
      <c r="AT18" s="49">
        <f t="shared" si="24"/>
        <v>0</v>
      </c>
      <c r="AU18" s="49">
        <f t="shared" si="25"/>
        <v>0</v>
      </c>
      <c r="AV18" s="49">
        <f t="shared" si="26"/>
        <v>0</v>
      </c>
      <c r="AW18" s="49" t="e">
        <f t="shared" si="27"/>
        <v>#N/A</v>
      </c>
      <c r="AY18" s="25" t="s">
        <v>72</v>
      </c>
      <c r="AZ18" s="36">
        <v>0</v>
      </c>
      <c r="BA18" s="151">
        <v>1</v>
      </c>
      <c r="BB18" s="26">
        <v>1</v>
      </c>
    </row>
    <row r="19" spans="7:68" s="1" customFormat="1">
      <c r="G19" s="67">
        <f>SUM($AG$17:AG19)*AG19</f>
        <v>0</v>
      </c>
      <c r="H19" s="35"/>
      <c r="I19" s="33">
        <f t="shared" si="6"/>
        <v>0</v>
      </c>
      <c r="J19" s="33" t="str">
        <f t="shared" si="7"/>
        <v/>
      </c>
      <c r="K19" s="79">
        <f t="shared" si="8"/>
        <v>0</v>
      </c>
      <c r="L19" s="143">
        <v>0</v>
      </c>
      <c r="M19" s="42">
        <v>0</v>
      </c>
      <c r="N19" s="43">
        <v>0</v>
      </c>
      <c r="O19" s="139" t="str">
        <f t="shared" si="28"/>
        <v/>
      </c>
      <c r="P19" s="190">
        <v>0</v>
      </c>
      <c r="Q19" s="142">
        <v>0</v>
      </c>
      <c r="R19" s="140">
        <f t="shared" si="9"/>
        <v>0</v>
      </c>
      <c r="S19" s="47"/>
      <c r="T19" s="46">
        <f t="shared" si="29"/>
        <v>0</v>
      </c>
      <c r="U19" s="118" t="str">
        <f t="shared" si="30"/>
        <v/>
      </c>
      <c r="V19" s="122" t="str">
        <f t="shared" si="31"/>
        <v/>
      </c>
      <c r="W19" s="104">
        <f t="shared" si="10"/>
        <v>0</v>
      </c>
      <c r="X19" s="118" t="str">
        <f t="shared" si="32"/>
        <v/>
      </c>
      <c r="Y19" s="127" t="str">
        <f t="shared" si="11"/>
        <v/>
      </c>
      <c r="Z19" s="123"/>
      <c r="AA19" s="44" t="str">
        <f t="shared" si="12"/>
        <v/>
      </c>
      <c r="AB19" s="26"/>
      <c r="AC19" s="26"/>
      <c r="AD19" s="137" t="str">
        <f t="shared" si="13"/>
        <v/>
      </c>
      <c r="AG19" s="33">
        <f t="shared" si="33"/>
        <v>0</v>
      </c>
      <c r="AH19" s="28">
        <f t="shared" si="14"/>
        <v>0</v>
      </c>
      <c r="AI19" s="28">
        <f t="shared" si="15"/>
        <v>0</v>
      </c>
      <c r="AJ19" s="49">
        <f t="shared" si="16"/>
        <v>0</v>
      </c>
      <c r="AK19" s="49">
        <f t="shared" si="17"/>
        <v>0</v>
      </c>
      <c r="AL19" s="49" t="e">
        <f t="shared" si="18"/>
        <v>#N/A</v>
      </c>
      <c r="AM19" s="49">
        <f t="shared" si="34"/>
        <v>0</v>
      </c>
      <c r="AN19" s="49">
        <f t="shared" si="19"/>
        <v>0</v>
      </c>
      <c r="AO19" s="49" t="e">
        <f t="shared" si="20"/>
        <v>#N/A</v>
      </c>
      <c r="AP19" s="49">
        <f t="shared" si="35"/>
        <v>0</v>
      </c>
      <c r="AQ19" s="49">
        <f t="shared" si="21"/>
        <v>0</v>
      </c>
      <c r="AR19" s="49" t="e">
        <f t="shared" si="22"/>
        <v>#N/A</v>
      </c>
      <c r="AS19" s="49">
        <f t="shared" si="23"/>
        <v>0</v>
      </c>
      <c r="AT19" s="49">
        <f t="shared" si="24"/>
        <v>0</v>
      </c>
      <c r="AU19" s="49">
        <f t="shared" si="25"/>
        <v>0</v>
      </c>
      <c r="AV19" s="49">
        <f t="shared" si="26"/>
        <v>0</v>
      </c>
      <c r="AW19" s="49" t="e">
        <f t="shared" si="27"/>
        <v>#N/A</v>
      </c>
      <c r="AY19" s="25" t="s">
        <v>31</v>
      </c>
      <c r="AZ19" s="36">
        <v>16</v>
      </c>
      <c r="BA19" s="150">
        <v>2</v>
      </c>
      <c r="BB19" s="26">
        <v>2</v>
      </c>
    </row>
    <row r="20" spans="7:68" s="1" customFormat="1">
      <c r="G20" s="67">
        <f>SUM($AG$17:AG20)*AG20</f>
        <v>0</v>
      </c>
      <c r="H20" s="35"/>
      <c r="I20" s="33">
        <f t="shared" si="6"/>
        <v>0</v>
      </c>
      <c r="J20" s="33" t="str">
        <f t="shared" si="7"/>
        <v/>
      </c>
      <c r="K20" s="79">
        <f t="shared" si="8"/>
        <v>0</v>
      </c>
      <c r="L20" s="143">
        <v>0</v>
      </c>
      <c r="M20" s="42">
        <v>0</v>
      </c>
      <c r="N20" s="43">
        <v>0</v>
      </c>
      <c r="O20" s="139" t="str">
        <f t="shared" si="28"/>
        <v/>
      </c>
      <c r="P20" s="190">
        <v>0</v>
      </c>
      <c r="Q20" s="142">
        <v>0</v>
      </c>
      <c r="R20" s="140">
        <f t="shared" si="9"/>
        <v>0</v>
      </c>
      <c r="S20" s="47"/>
      <c r="T20" s="46">
        <f t="shared" si="29"/>
        <v>0</v>
      </c>
      <c r="U20" s="118" t="str">
        <f t="shared" si="30"/>
        <v/>
      </c>
      <c r="V20" s="122" t="str">
        <f t="shared" si="31"/>
        <v/>
      </c>
      <c r="W20" s="104">
        <f t="shared" si="10"/>
        <v>0</v>
      </c>
      <c r="X20" s="118" t="str">
        <f t="shared" si="32"/>
        <v/>
      </c>
      <c r="Y20" s="127" t="str">
        <f t="shared" si="11"/>
        <v/>
      </c>
      <c r="Z20" s="123"/>
      <c r="AA20" s="44" t="str">
        <f t="shared" si="12"/>
        <v/>
      </c>
      <c r="AB20" s="26"/>
      <c r="AC20" s="26"/>
      <c r="AD20" s="137" t="str">
        <f t="shared" si="13"/>
        <v/>
      </c>
      <c r="AG20" s="33">
        <f t="shared" si="33"/>
        <v>0</v>
      </c>
      <c r="AH20" s="28">
        <f t="shared" si="14"/>
        <v>0</v>
      </c>
      <c r="AI20" s="28">
        <f t="shared" si="15"/>
        <v>0</v>
      </c>
      <c r="AJ20" s="49">
        <f t="shared" si="16"/>
        <v>0</v>
      </c>
      <c r="AK20" s="49">
        <f t="shared" si="17"/>
        <v>0</v>
      </c>
      <c r="AL20" s="49" t="e">
        <f t="shared" si="18"/>
        <v>#N/A</v>
      </c>
      <c r="AM20" s="49">
        <f t="shared" si="34"/>
        <v>0</v>
      </c>
      <c r="AN20" s="49">
        <f t="shared" si="19"/>
        <v>0</v>
      </c>
      <c r="AO20" s="49" t="e">
        <f t="shared" si="20"/>
        <v>#N/A</v>
      </c>
      <c r="AP20" s="49">
        <f t="shared" si="35"/>
        <v>0</v>
      </c>
      <c r="AQ20" s="49">
        <f t="shared" si="21"/>
        <v>0</v>
      </c>
      <c r="AR20" s="49" t="e">
        <f t="shared" si="22"/>
        <v>#N/A</v>
      </c>
      <c r="AS20" s="49">
        <f t="shared" si="23"/>
        <v>0</v>
      </c>
      <c r="AT20" s="49">
        <f t="shared" si="24"/>
        <v>0</v>
      </c>
      <c r="AU20" s="49">
        <f t="shared" si="25"/>
        <v>0</v>
      </c>
      <c r="AV20" s="49">
        <f t="shared" si="26"/>
        <v>0</v>
      </c>
      <c r="AW20" s="49" t="e">
        <f t="shared" si="27"/>
        <v>#N/A</v>
      </c>
      <c r="AY20" s="25" t="s">
        <v>32</v>
      </c>
      <c r="AZ20" s="36">
        <v>18.5</v>
      </c>
      <c r="BA20" s="149">
        <v>3</v>
      </c>
      <c r="BB20" s="26">
        <v>3</v>
      </c>
    </row>
    <row r="21" spans="7:68" s="1" customFormat="1">
      <c r="G21" s="67">
        <f>SUM($AG$17:AG21)*AG21</f>
        <v>0</v>
      </c>
      <c r="H21" s="35"/>
      <c r="I21" s="33">
        <f t="shared" si="6"/>
        <v>0</v>
      </c>
      <c r="J21" s="33" t="str">
        <f t="shared" si="7"/>
        <v/>
      </c>
      <c r="K21" s="79">
        <f t="shared" si="8"/>
        <v>0</v>
      </c>
      <c r="L21" s="143">
        <v>0</v>
      </c>
      <c r="M21" s="42">
        <v>0</v>
      </c>
      <c r="N21" s="43">
        <v>0</v>
      </c>
      <c r="O21" s="139" t="str">
        <f t="shared" si="28"/>
        <v/>
      </c>
      <c r="P21" s="190">
        <v>0</v>
      </c>
      <c r="Q21" s="142">
        <v>0</v>
      </c>
      <c r="R21" s="140">
        <f t="shared" si="9"/>
        <v>0</v>
      </c>
      <c r="S21" s="47"/>
      <c r="T21" s="46">
        <f t="shared" si="29"/>
        <v>0</v>
      </c>
      <c r="U21" s="118" t="str">
        <f t="shared" si="30"/>
        <v/>
      </c>
      <c r="V21" s="122" t="str">
        <f t="shared" si="31"/>
        <v/>
      </c>
      <c r="W21" s="104">
        <f t="shared" si="10"/>
        <v>0</v>
      </c>
      <c r="X21" s="118" t="str">
        <f t="shared" si="32"/>
        <v/>
      </c>
      <c r="Y21" s="127" t="str">
        <f t="shared" si="11"/>
        <v/>
      </c>
      <c r="Z21" s="123"/>
      <c r="AA21" s="44" t="str">
        <f t="shared" si="12"/>
        <v/>
      </c>
      <c r="AB21" s="26"/>
      <c r="AC21" s="26"/>
      <c r="AD21" s="137" t="str">
        <f t="shared" si="13"/>
        <v/>
      </c>
      <c r="AG21" s="33">
        <f t="shared" si="33"/>
        <v>0</v>
      </c>
      <c r="AH21" s="28">
        <f t="shared" si="14"/>
        <v>0</v>
      </c>
      <c r="AI21" s="28">
        <f t="shared" si="15"/>
        <v>0</v>
      </c>
      <c r="AJ21" s="49">
        <f t="shared" si="16"/>
        <v>0</v>
      </c>
      <c r="AK21" s="49">
        <f t="shared" si="17"/>
        <v>0</v>
      </c>
      <c r="AL21" s="49" t="e">
        <f t="shared" si="18"/>
        <v>#N/A</v>
      </c>
      <c r="AM21" s="49">
        <f t="shared" si="34"/>
        <v>0</v>
      </c>
      <c r="AN21" s="49">
        <f t="shared" si="19"/>
        <v>0</v>
      </c>
      <c r="AO21" s="49" t="e">
        <f t="shared" si="20"/>
        <v>#N/A</v>
      </c>
      <c r="AP21" s="49">
        <f t="shared" si="35"/>
        <v>0</v>
      </c>
      <c r="AQ21" s="49">
        <f t="shared" si="21"/>
        <v>0</v>
      </c>
      <c r="AR21" s="49" t="e">
        <f t="shared" si="22"/>
        <v>#N/A</v>
      </c>
      <c r="AS21" s="49">
        <f t="shared" si="23"/>
        <v>0</v>
      </c>
      <c r="AT21" s="49">
        <f t="shared" si="24"/>
        <v>0</v>
      </c>
      <c r="AU21" s="49">
        <f t="shared" si="25"/>
        <v>0</v>
      </c>
      <c r="AV21" s="49">
        <f t="shared" si="26"/>
        <v>0</v>
      </c>
      <c r="AW21" s="49" t="e">
        <f t="shared" si="27"/>
        <v>#N/A</v>
      </c>
      <c r="AY21" s="25" t="s">
        <v>33</v>
      </c>
      <c r="AZ21" s="36">
        <v>25</v>
      </c>
      <c r="BA21" s="152">
        <v>4</v>
      </c>
      <c r="BB21" s="26">
        <v>2</v>
      </c>
    </row>
    <row r="22" spans="7:68" s="1" customFormat="1">
      <c r="G22" s="67">
        <f>SUM($AG$17:AG22)*AG22</f>
        <v>0</v>
      </c>
      <c r="H22" s="35"/>
      <c r="I22" s="33">
        <f t="shared" si="6"/>
        <v>0</v>
      </c>
      <c r="J22" s="33" t="str">
        <f t="shared" si="7"/>
        <v/>
      </c>
      <c r="K22" s="79">
        <f t="shared" si="8"/>
        <v>0</v>
      </c>
      <c r="L22" s="143">
        <v>0</v>
      </c>
      <c r="M22" s="42">
        <v>0</v>
      </c>
      <c r="N22" s="43">
        <v>0</v>
      </c>
      <c r="O22" s="139" t="str">
        <f t="shared" si="28"/>
        <v/>
      </c>
      <c r="P22" s="190">
        <v>0</v>
      </c>
      <c r="Q22" s="142">
        <v>0</v>
      </c>
      <c r="R22" s="140">
        <f t="shared" si="9"/>
        <v>0</v>
      </c>
      <c r="S22" s="47"/>
      <c r="T22" s="46">
        <f t="shared" si="29"/>
        <v>0</v>
      </c>
      <c r="U22" s="118" t="str">
        <f t="shared" si="30"/>
        <v/>
      </c>
      <c r="V22" s="122" t="str">
        <f t="shared" si="31"/>
        <v/>
      </c>
      <c r="W22" s="104">
        <f t="shared" si="10"/>
        <v>0</v>
      </c>
      <c r="X22" s="118" t="str">
        <f t="shared" si="32"/>
        <v/>
      </c>
      <c r="Y22" s="127" t="str">
        <f t="shared" si="11"/>
        <v/>
      </c>
      <c r="Z22" s="123"/>
      <c r="AA22" s="44" t="str">
        <f t="shared" si="12"/>
        <v/>
      </c>
      <c r="AB22" s="26"/>
      <c r="AC22" s="26"/>
      <c r="AD22" s="137" t="str">
        <f t="shared" si="13"/>
        <v/>
      </c>
      <c r="AG22" s="33">
        <f t="shared" si="33"/>
        <v>0</v>
      </c>
      <c r="AH22" s="28">
        <f t="shared" si="14"/>
        <v>0</v>
      </c>
      <c r="AI22" s="28">
        <f t="shared" si="15"/>
        <v>0</v>
      </c>
      <c r="AJ22" s="49">
        <f t="shared" si="16"/>
        <v>0</v>
      </c>
      <c r="AK22" s="49">
        <f t="shared" si="17"/>
        <v>0</v>
      </c>
      <c r="AL22" s="49" t="e">
        <f t="shared" si="18"/>
        <v>#N/A</v>
      </c>
      <c r="AM22" s="49">
        <f t="shared" si="34"/>
        <v>0</v>
      </c>
      <c r="AN22" s="49">
        <f t="shared" si="19"/>
        <v>0</v>
      </c>
      <c r="AO22" s="49" t="e">
        <f t="shared" si="20"/>
        <v>#N/A</v>
      </c>
      <c r="AP22" s="49">
        <f t="shared" si="35"/>
        <v>0</v>
      </c>
      <c r="AQ22" s="49">
        <f t="shared" si="21"/>
        <v>0</v>
      </c>
      <c r="AR22" s="49" t="e">
        <f t="shared" si="22"/>
        <v>#N/A</v>
      </c>
      <c r="AS22" s="49">
        <f t="shared" si="23"/>
        <v>0</v>
      </c>
      <c r="AT22" s="49">
        <f t="shared" si="24"/>
        <v>0</v>
      </c>
      <c r="AU22" s="49">
        <f t="shared" si="25"/>
        <v>0</v>
      </c>
      <c r="AV22" s="49">
        <f t="shared" si="26"/>
        <v>0</v>
      </c>
      <c r="AW22" s="49" t="e">
        <f t="shared" si="27"/>
        <v>#N/A</v>
      </c>
      <c r="AY22" s="25" t="s">
        <v>34</v>
      </c>
      <c r="AZ22" s="36">
        <v>30</v>
      </c>
      <c r="BA22" s="153">
        <v>5</v>
      </c>
      <c r="BB22" s="26">
        <v>1</v>
      </c>
    </row>
    <row r="23" spans="7:68" s="1" customFormat="1">
      <c r="G23" s="67">
        <f>SUM($AG$17:AG23)*AG23</f>
        <v>0</v>
      </c>
      <c r="H23" s="35"/>
      <c r="I23" s="33">
        <f t="shared" si="6"/>
        <v>0</v>
      </c>
      <c r="J23" s="33" t="str">
        <f t="shared" si="7"/>
        <v/>
      </c>
      <c r="K23" s="79">
        <f t="shared" si="8"/>
        <v>0</v>
      </c>
      <c r="L23" s="143">
        <v>0</v>
      </c>
      <c r="M23" s="42">
        <v>0</v>
      </c>
      <c r="N23" s="43">
        <v>0</v>
      </c>
      <c r="O23" s="139" t="str">
        <f t="shared" si="28"/>
        <v/>
      </c>
      <c r="P23" s="190">
        <v>0</v>
      </c>
      <c r="Q23" s="142">
        <v>0</v>
      </c>
      <c r="R23" s="140">
        <f t="shared" si="9"/>
        <v>0</v>
      </c>
      <c r="S23" s="47"/>
      <c r="T23" s="46">
        <f t="shared" si="29"/>
        <v>0</v>
      </c>
      <c r="U23" s="118" t="str">
        <f t="shared" si="30"/>
        <v/>
      </c>
      <c r="V23" s="122" t="str">
        <f t="shared" si="31"/>
        <v/>
      </c>
      <c r="W23" s="104">
        <f t="shared" si="10"/>
        <v>0</v>
      </c>
      <c r="X23" s="118" t="str">
        <f t="shared" si="32"/>
        <v/>
      </c>
      <c r="Y23" s="127" t="str">
        <f t="shared" si="11"/>
        <v/>
      </c>
      <c r="Z23" s="123"/>
      <c r="AA23" s="44" t="str">
        <f t="shared" si="12"/>
        <v/>
      </c>
      <c r="AB23" s="26"/>
      <c r="AC23" s="26"/>
      <c r="AD23" s="137" t="str">
        <f t="shared" si="13"/>
        <v/>
      </c>
      <c r="AG23" s="33">
        <f t="shared" si="33"/>
        <v>0</v>
      </c>
      <c r="AH23" s="28">
        <f t="shared" si="14"/>
        <v>0</v>
      </c>
      <c r="AI23" s="28">
        <f t="shared" si="15"/>
        <v>0</v>
      </c>
      <c r="AJ23" s="49">
        <f t="shared" si="16"/>
        <v>0</v>
      </c>
      <c r="AK23" s="49">
        <f t="shared" si="17"/>
        <v>0</v>
      </c>
      <c r="AL23" s="49" t="e">
        <f t="shared" si="18"/>
        <v>#N/A</v>
      </c>
      <c r="AM23" s="49">
        <f t="shared" si="34"/>
        <v>0</v>
      </c>
      <c r="AN23" s="49">
        <f t="shared" si="19"/>
        <v>0</v>
      </c>
      <c r="AO23" s="49" t="e">
        <f t="shared" si="20"/>
        <v>#N/A</v>
      </c>
      <c r="AP23" s="49">
        <f t="shared" si="35"/>
        <v>0</v>
      </c>
      <c r="AQ23" s="49">
        <f t="shared" si="21"/>
        <v>0</v>
      </c>
      <c r="AR23" s="49" t="e">
        <f t="shared" si="22"/>
        <v>#N/A</v>
      </c>
      <c r="AS23" s="49">
        <f t="shared" si="23"/>
        <v>0</v>
      </c>
      <c r="AT23" s="49">
        <f t="shared" si="24"/>
        <v>0</v>
      </c>
      <c r="AU23" s="49">
        <f t="shared" si="25"/>
        <v>0</v>
      </c>
      <c r="AV23" s="49">
        <f t="shared" si="26"/>
        <v>0</v>
      </c>
      <c r="AW23" s="49" t="e">
        <f t="shared" si="27"/>
        <v>#N/A</v>
      </c>
      <c r="AY23" s="25" t="s">
        <v>35</v>
      </c>
      <c r="AZ23" s="36">
        <v>35</v>
      </c>
      <c r="BA23" s="153">
        <v>6</v>
      </c>
      <c r="BB23" s="26">
        <v>1</v>
      </c>
      <c r="BP23" s="116" t="s">
        <v>108</v>
      </c>
    </row>
    <row r="24" spans="7:68" s="1" customFormat="1">
      <c r="G24" s="67">
        <f>SUM($AG$17:AG24)*AG24</f>
        <v>0</v>
      </c>
      <c r="H24" s="35"/>
      <c r="I24" s="33">
        <f t="shared" si="6"/>
        <v>0</v>
      </c>
      <c r="J24" s="33" t="str">
        <f t="shared" si="7"/>
        <v/>
      </c>
      <c r="K24" s="79">
        <f t="shared" si="8"/>
        <v>0</v>
      </c>
      <c r="L24" s="143">
        <v>0</v>
      </c>
      <c r="M24" s="42">
        <v>0</v>
      </c>
      <c r="N24" s="43">
        <v>0</v>
      </c>
      <c r="O24" s="139" t="str">
        <f t="shared" si="28"/>
        <v/>
      </c>
      <c r="P24" s="190">
        <v>0</v>
      </c>
      <c r="Q24" s="142">
        <v>0</v>
      </c>
      <c r="R24" s="140">
        <f t="shared" si="9"/>
        <v>0</v>
      </c>
      <c r="S24" s="47"/>
      <c r="T24" s="46">
        <f t="shared" si="29"/>
        <v>0</v>
      </c>
      <c r="U24" s="118" t="str">
        <f t="shared" si="30"/>
        <v/>
      </c>
      <c r="V24" s="122" t="str">
        <f t="shared" si="31"/>
        <v/>
      </c>
      <c r="W24" s="104">
        <f t="shared" si="10"/>
        <v>0</v>
      </c>
      <c r="X24" s="118" t="str">
        <f t="shared" si="32"/>
        <v/>
      </c>
      <c r="Y24" s="127" t="str">
        <f t="shared" si="11"/>
        <v/>
      </c>
      <c r="Z24" s="123"/>
      <c r="AA24" s="44" t="str">
        <f t="shared" si="12"/>
        <v/>
      </c>
      <c r="AB24" s="26"/>
      <c r="AC24" s="26"/>
      <c r="AD24" s="137" t="str">
        <f t="shared" si="13"/>
        <v/>
      </c>
      <c r="AG24" s="33">
        <f t="shared" si="33"/>
        <v>0</v>
      </c>
      <c r="AH24" s="28">
        <f t="shared" si="14"/>
        <v>0</v>
      </c>
      <c r="AI24" s="28">
        <f t="shared" si="15"/>
        <v>0</v>
      </c>
      <c r="AJ24" s="49">
        <f t="shared" si="16"/>
        <v>0</v>
      </c>
      <c r="AK24" s="49">
        <f t="shared" si="17"/>
        <v>0</v>
      </c>
      <c r="AL24" s="49" t="e">
        <f t="shared" si="18"/>
        <v>#N/A</v>
      </c>
      <c r="AM24" s="49">
        <f t="shared" si="34"/>
        <v>0</v>
      </c>
      <c r="AN24" s="49">
        <f t="shared" si="19"/>
        <v>0</v>
      </c>
      <c r="AO24" s="49" t="e">
        <f t="shared" si="20"/>
        <v>#N/A</v>
      </c>
      <c r="AP24" s="49">
        <f t="shared" si="35"/>
        <v>0</v>
      </c>
      <c r="AQ24" s="49">
        <f t="shared" si="21"/>
        <v>0</v>
      </c>
      <c r="AR24" s="49" t="e">
        <f t="shared" si="22"/>
        <v>#N/A</v>
      </c>
      <c r="AS24" s="49">
        <f t="shared" si="23"/>
        <v>0</v>
      </c>
      <c r="AT24" s="49">
        <f t="shared" si="24"/>
        <v>0</v>
      </c>
      <c r="AU24" s="49">
        <f t="shared" si="25"/>
        <v>0</v>
      </c>
      <c r="AV24" s="49">
        <f t="shared" si="26"/>
        <v>0</v>
      </c>
      <c r="AW24" s="49" t="e">
        <f t="shared" si="27"/>
        <v>#N/A</v>
      </c>
      <c r="AY24" s="25" t="s">
        <v>36</v>
      </c>
      <c r="AZ24" s="36">
        <v>40</v>
      </c>
      <c r="BA24" s="153">
        <v>7</v>
      </c>
      <c r="BB24" s="26">
        <v>1</v>
      </c>
      <c r="BP24" s="116" t="s">
        <v>109</v>
      </c>
    </row>
    <row r="25" spans="7:68" s="1" customFormat="1">
      <c r="G25" s="67">
        <f>SUM($AG$17:AG25)*AG25</f>
        <v>0</v>
      </c>
      <c r="H25" s="35"/>
      <c r="I25" s="33">
        <f t="shared" si="6"/>
        <v>0</v>
      </c>
      <c r="J25" s="33" t="str">
        <f t="shared" si="7"/>
        <v/>
      </c>
      <c r="K25" s="79">
        <f t="shared" si="8"/>
        <v>0</v>
      </c>
      <c r="L25" s="143">
        <v>0</v>
      </c>
      <c r="M25" s="42">
        <v>0</v>
      </c>
      <c r="N25" s="43">
        <v>0</v>
      </c>
      <c r="O25" s="139" t="str">
        <f t="shared" si="28"/>
        <v/>
      </c>
      <c r="P25" s="190">
        <v>0</v>
      </c>
      <c r="Q25" s="142">
        <v>0</v>
      </c>
      <c r="R25" s="140">
        <f t="shared" si="9"/>
        <v>0</v>
      </c>
      <c r="S25" s="47"/>
      <c r="T25" s="46">
        <f t="shared" si="29"/>
        <v>0</v>
      </c>
      <c r="U25" s="118" t="str">
        <f t="shared" si="30"/>
        <v/>
      </c>
      <c r="V25" s="122" t="str">
        <f t="shared" si="31"/>
        <v/>
      </c>
      <c r="W25" s="104">
        <f t="shared" si="10"/>
        <v>0</v>
      </c>
      <c r="X25" s="118" t="str">
        <f t="shared" si="32"/>
        <v/>
      </c>
      <c r="Y25" s="127" t="str">
        <f t="shared" si="11"/>
        <v/>
      </c>
      <c r="Z25" s="123"/>
      <c r="AA25" s="44" t="str">
        <f t="shared" si="12"/>
        <v/>
      </c>
      <c r="AB25" s="26"/>
      <c r="AC25" s="26"/>
      <c r="AD25" s="137" t="str">
        <f t="shared" si="13"/>
        <v/>
      </c>
      <c r="AG25" s="33">
        <f t="shared" si="33"/>
        <v>0</v>
      </c>
      <c r="AH25" s="28">
        <f t="shared" si="14"/>
        <v>0</v>
      </c>
      <c r="AI25" s="28">
        <f t="shared" si="15"/>
        <v>0</v>
      </c>
      <c r="AJ25" s="49">
        <f t="shared" si="16"/>
        <v>0</v>
      </c>
      <c r="AK25" s="49">
        <f t="shared" si="17"/>
        <v>0</v>
      </c>
      <c r="AL25" s="49" t="e">
        <f t="shared" si="18"/>
        <v>#N/A</v>
      </c>
      <c r="AM25" s="49">
        <f t="shared" si="34"/>
        <v>0</v>
      </c>
      <c r="AN25" s="49">
        <f t="shared" si="19"/>
        <v>0</v>
      </c>
      <c r="AO25" s="49" t="e">
        <f t="shared" si="20"/>
        <v>#N/A</v>
      </c>
      <c r="AP25" s="49">
        <f t="shared" si="35"/>
        <v>0</v>
      </c>
      <c r="AQ25" s="49">
        <f t="shared" si="21"/>
        <v>0</v>
      </c>
      <c r="AR25" s="49" t="e">
        <f t="shared" si="22"/>
        <v>#N/A</v>
      </c>
      <c r="AS25" s="49">
        <f t="shared" si="23"/>
        <v>0</v>
      </c>
      <c r="AT25" s="49">
        <f t="shared" si="24"/>
        <v>0</v>
      </c>
      <c r="AU25" s="49">
        <f t="shared" si="25"/>
        <v>0</v>
      </c>
      <c r="AV25" s="49">
        <f t="shared" si="26"/>
        <v>0</v>
      </c>
      <c r="AW25" s="49" t="e">
        <f t="shared" si="27"/>
        <v>#N/A</v>
      </c>
      <c r="BP25" s="116" t="s">
        <v>110</v>
      </c>
    </row>
    <row r="26" spans="7:68" s="1" customFormat="1">
      <c r="G26" s="67">
        <f>SUM($AG$17:AG26)*AG26</f>
        <v>0</v>
      </c>
      <c r="H26" s="35"/>
      <c r="I26" s="33">
        <f t="shared" si="6"/>
        <v>0</v>
      </c>
      <c r="J26" s="33" t="str">
        <f t="shared" si="7"/>
        <v/>
      </c>
      <c r="K26" s="79">
        <f t="shared" si="8"/>
        <v>0</v>
      </c>
      <c r="L26" s="143">
        <v>0</v>
      </c>
      <c r="M26" s="42">
        <v>0</v>
      </c>
      <c r="N26" s="43">
        <v>0</v>
      </c>
      <c r="O26" s="139" t="str">
        <f t="shared" si="28"/>
        <v/>
      </c>
      <c r="P26" s="190">
        <v>0</v>
      </c>
      <c r="Q26" s="142">
        <v>0</v>
      </c>
      <c r="R26" s="140">
        <f t="shared" si="9"/>
        <v>0</v>
      </c>
      <c r="S26" s="47"/>
      <c r="T26" s="46">
        <f t="shared" si="29"/>
        <v>0</v>
      </c>
      <c r="U26" s="118" t="str">
        <f t="shared" si="30"/>
        <v/>
      </c>
      <c r="V26" s="122" t="str">
        <f t="shared" si="31"/>
        <v/>
      </c>
      <c r="W26" s="104">
        <f t="shared" si="10"/>
        <v>0</v>
      </c>
      <c r="X26" s="118" t="str">
        <f t="shared" si="32"/>
        <v/>
      </c>
      <c r="Y26" s="127" t="str">
        <f t="shared" si="11"/>
        <v/>
      </c>
      <c r="Z26" s="123"/>
      <c r="AA26" s="44" t="str">
        <f t="shared" si="12"/>
        <v/>
      </c>
      <c r="AB26" s="26"/>
      <c r="AC26" s="26"/>
      <c r="AD26" s="137" t="str">
        <f t="shared" si="13"/>
        <v/>
      </c>
      <c r="AG26" s="33">
        <f t="shared" si="33"/>
        <v>0</v>
      </c>
      <c r="AH26" s="28">
        <f t="shared" si="14"/>
        <v>0</v>
      </c>
      <c r="AI26" s="28">
        <f t="shared" si="15"/>
        <v>0</v>
      </c>
      <c r="AJ26" s="49">
        <f t="shared" si="16"/>
        <v>0</v>
      </c>
      <c r="AK26" s="49">
        <f t="shared" si="17"/>
        <v>0</v>
      </c>
      <c r="AL26" s="49" t="e">
        <f t="shared" si="18"/>
        <v>#N/A</v>
      </c>
      <c r="AM26" s="49">
        <f t="shared" si="34"/>
        <v>0</v>
      </c>
      <c r="AN26" s="49">
        <f t="shared" si="19"/>
        <v>0</v>
      </c>
      <c r="AO26" s="49" t="e">
        <f t="shared" si="20"/>
        <v>#N/A</v>
      </c>
      <c r="AP26" s="49">
        <f t="shared" si="35"/>
        <v>0</v>
      </c>
      <c r="AQ26" s="49">
        <f t="shared" si="21"/>
        <v>0</v>
      </c>
      <c r="AR26" s="49" t="e">
        <f t="shared" si="22"/>
        <v>#N/A</v>
      </c>
      <c r="AS26" s="49">
        <f t="shared" si="23"/>
        <v>0</v>
      </c>
      <c r="AT26" s="49">
        <f t="shared" si="24"/>
        <v>0</v>
      </c>
      <c r="AU26" s="49">
        <f t="shared" si="25"/>
        <v>0</v>
      </c>
      <c r="AV26" s="49">
        <f t="shared" si="26"/>
        <v>0</v>
      </c>
      <c r="AW26" s="49" t="e">
        <f t="shared" si="27"/>
        <v>#N/A</v>
      </c>
    </row>
    <row r="27" spans="7:68" s="1" customFormat="1">
      <c r="G27" s="67">
        <f>SUM($AG$17:AG27)*AG27</f>
        <v>0</v>
      </c>
      <c r="H27" s="35"/>
      <c r="I27" s="33">
        <f t="shared" si="6"/>
        <v>0</v>
      </c>
      <c r="J27" s="33" t="str">
        <f t="shared" si="7"/>
        <v/>
      </c>
      <c r="K27" s="79">
        <f t="shared" si="8"/>
        <v>0</v>
      </c>
      <c r="L27" s="143">
        <v>0</v>
      </c>
      <c r="M27" s="42">
        <v>0</v>
      </c>
      <c r="N27" s="43">
        <v>0</v>
      </c>
      <c r="O27" s="139" t="str">
        <f t="shared" si="28"/>
        <v/>
      </c>
      <c r="P27" s="190">
        <v>0</v>
      </c>
      <c r="Q27" s="142">
        <v>0</v>
      </c>
      <c r="R27" s="140">
        <f t="shared" si="9"/>
        <v>0</v>
      </c>
      <c r="S27" s="47"/>
      <c r="T27" s="46">
        <f t="shared" si="29"/>
        <v>0</v>
      </c>
      <c r="U27" s="118" t="str">
        <f t="shared" si="30"/>
        <v/>
      </c>
      <c r="V27" s="122" t="str">
        <f t="shared" si="31"/>
        <v/>
      </c>
      <c r="W27" s="104">
        <f t="shared" si="10"/>
        <v>0</v>
      </c>
      <c r="X27" s="118" t="str">
        <f t="shared" si="32"/>
        <v/>
      </c>
      <c r="Y27" s="127" t="str">
        <f t="shared" si="11"/>
        <v/>
      </c>
      <c r="Z27" s="123"/>
      <c r="AA27" s="44" t="str">
        <f t="shared" si="12"/>
        <v/>
      </c>
      <c r="AB27" s="26"/>
      <c r="AC27" s="26"/>
      <c r="AD27" s="137" t="str">
        <f t="shared" si="13"/>
        <v/>
      </c>
      <c r="AG27" s="33">
        <f t="shared" ref="AG27:AG67" si="36">IF(ISBLANK(H27),0,1)</f>
        <v>0</v>
      </c>
      <c r="AH27" s="28">
        <f t="shared" si="14"/>
        <v>0</v>
      </c>
      <c r="AI27" s="28">
        <f t="shared" si="15"/>
        <v>0</v>
      </c>
      <c r="AJ27" s="49">
        <f t="shared" si="16"/>
        <v>0</v>
      </c>
      <c r="AK27" s="49">
        <f t="shared" si="17"/>
        <v>0</v>
      </c>
      <c r="AL27" s="49" t="e">
        <f t="shared" si="18"/>
        <v>#N/A</v>
      </c>
      <c r="AM27" s="49">
        <f t="shared" ref="AM27:AM58" si="37">IF(AH27=0,0,1)</f>
        <v>0</v>
      </c>
      <c r="AN27" s="49">
        <f t="shared" si="19"/>
        <v>0</v>
      </c>
      <c r="AO27" s="49" t="e">
        <f t="shared" si="20"/>
        <v>#N/A</v>
      </c>
      <c r="AP27" s="49">
        <f t="shared" ref="AP27:AP58" si="38">IF(ISBLANK(Z27),0,1)</f>
        <v>0</v>
      </c>
      <c r="AQ27" s="49">
        <f t="shared" si="21"/>
        <v>0</v>
      </c>
      <c r="AR27" s="49" t="e">
        <f t="shared" si="22"/>
        <v>#N/A</v>
      </c>
      <c r="AS27" s="49">
        <f t="shared" si="23"/>
        <v>0</v>
      </c>
      <c r="AT27" s="49">
        <f t="shared" si="24"/>
        <v>0</v>
      </c>
      <c r="AU27" s="49">
        <f t="shared" si="25"/>
        <v>0</v>
      </c>
      <c r="AV27" s="49">
        <f t="shared" si="26"/>
        <v>0</v>
      </c>
      <c r="AW27" s="49" t="e">
        <f t="shared" si="27"/>
        <v>#N/A</v>
      </c>
      <c r="AY27" s="154" t="s">
        <v>120</v>
      </c>
      <c r="AZ27" s="26" t="s">
        <v>42</v>
      </c>
      <c r="BA27" s="26" t="s">
        <v>43</v>
      </c>
      <c r="BB27"/>
    </row>
    <row r="28" spans="7:68" s="1" customFormat="1">
      <c r="G28" s="67">
        <f>SUM($AG$17:AG28)*AG28</f>
        <v>0</v>
      </c>
      <c r="H28" s="35"/>
      <c r="I28" s="33">
        <f t="shared" si="6"/>
        <v>0</v>
      </c>
      <c r="J28" s="33" t="str">
        <f t="shared" si="7"/>
        <v/>
      </c>
      <c r="K28" s="79">
        <f t="shared" si="8"/>
        <v>0</v>
      </c>
      <c r="L28" s="143">
        <v>0</v>
      </c>
      <c r="M28" s="42">
        <v>0</v>
      </c>
      <c r="N28" s="43">
        <v>0</v>
      </c>
      <c r="O28" s="139" t="str">
        <f t="shared" si="28"/>
        <v/>
      </c>
      <c r="P28" s="190">
        <v>0</v>
      </c>
      <c r="Q28" s="142">
        <v>0</v>
      </c>
      <c r="R28" s="140">
        <f t="shared" si="9"/>
        <v>0</v>
      </c>
      <c r="S28" s="47"/>
      <c r="T28" s="46">
        <f t="shared" si="29"/>
        <v>0</v>
      </c>
      <c r="U28" s="118" t="str">
        <f t="shared" si="30"/>
        <v/>
      </c>
      <c r="V28" s="122" t="str">
        <f t="shared" si="31"/>
        <v/>
      </c>
      <c r="W28" s="104">
        <f t="shared" si="10"/>
        <v>0</v>
      </c>
      <c r="X28" s="118" t="str">
        <f t="shared" si="32"/>
        <v/>
      </c>
      <c r="Y28" s="127" t="str">
        <f t="shared" si="11"/>
        <v/>
      </c>
      <c r="Z28" s="123"/>
      <c r="AA28" s="44" t="str">
        <f t="shared" si="12"/>
        <v/>
      </c>
      <c r="AB28" s="26"/>
      <c r="AC28" s="26"/>
      <c r="AD28" s="137" t="str">
        <f t="shared" si="13"/>
        <v/>
      </c>
      <c r="AG28" s="33">
        <f t="shared" si="36"/>
        <v>0</v>
      </c>
      <c r="AH28" s="28">
        <f t="shared" si="14"/>
        <v>0</v>
      </c>
      <c r="AI28" s="28">
        <f t="shared" si="15"/>
        <v>0</v>
      </c>
      <c r="AJ28" s="49">
        <f t="shared" si="16"/>
        <v>0</v>
      </c>
      <c r="AK28" s="49">
        <f t="shared" si="17"/>
        <v>0</v>
      </c>
      <c r="AL28" s="49" t="e">
        <f t="shared" si="18"/>
        <v>#N/A</v>
      </c>
      <c r="AM28" s="49">
        <f t="shared" si="37"/>
        <v>0</v>
      </c>
      <c r="AN28" s="49">
        <f t="shared" si="19"/>
        <v>0</v>
      </c>
      <c r="AO28" s="49" t="e">
        <f t="shared" si="20"/>
        <v>#N/A</v>
      </c>
      <c r="AP28" s="49">
        <f t="shared" si="38"/>
        <v>0</v>
      </c>
      <c r="AQ28" s="49">
        <f t="shared" si="21"/>
        <v>0</v>
      </c>
      <c r="AR28" s="49" t="e">
        <f t="shared" si="22"/>
        <v>#N/A</v>
      </c>
      <c r="AS28" s="49">
        <f t="shared" si="23"/>
        <v>0</v>
      </c>
      <c r="AT28" s="49">
        <f t="shared" si="24"/>
        <v>0</v>
      </c>
      <c r="AU28" s="49">
        <f t="shared" si="25"/>
        <v>0</v>
      </c>
      <c r="AV28" s="49">
        <f t="shared" si="26"/>
        <v>0</v>
      </c>
      <c r="AW28" s="49" t="e">
        <f t="shared" si="27"/>
        <v>#N/A</v>
      </c>
      <c r="AY28" s="25" t="s">
        <v>37</v>
      </c>
      <c r="AZ28" s="48">
        <v>0</v>
      </c>
      <c r="BA28" s="48">
        <v>0</v>
      </c>
      <c r="BB28" s="45">
        <f t="shared" ref="BB28:BB33" si="39">CHOOSE($BB$6,BA28,AZ28)</f>
        <v>0</v>
      </c>
      <c r="BC28" s="151">
        <v>1</v>
      </c>
      <c r="BD28" s="26">
        <v>1</v>
      </c>
    </row>
    <row r="29" spans="7:68" s="1" customFormat="1">
      <c r="G29" s="67">
        <f>SUM($AG$17:AG29)*AG29</f>
        <v>0</v>
      </c>
      <c r="H29" s="35"/>
      <c r="I29" s="33">
        <f t="shared" si="6"/>
        <v>0</v>
      </c>
      <c r="J29" s="33" t="str">
        <f t="shared" si="7"/>
        <v/>
      </c>
      <c r="K29" s="79">
        <f t="shared" si="8"/>
        <v>0</v>
      </c>
      <c r="L29" s="143">
        <v>0</v>
      </c>
      <c r="M29" s="42">
        <v>0</v>
      </c>
      <c r="N29" s="43">
        <v>0</v>
      </c>
      <c r="O29" s="139" t="str">
        <f t="shared" si="28"/>
        <v/>
      </c>
      <c r="P29" s="190">
        <v>0</v>
      </c>
      <c r="Q29" s="142">
        <v>0</v>
      </c>
      <c r="R29" s="140">
        <f t="shared" si="9"/>
        <v>0</v>
      </c>
      <c r="S29" s="47"/>
      <c r="T29" s="46">
        <f t="shared" si="29"/>
        <v>0</v>
      </c>
      <c r="U29" s="118" t="str">
        <f t="shared" si="30"/>
        <v/>
      </c>
      <c r="V29" s="122" t="str">
        <f t="shared" si="31"/>
        <v/>
      </c>
      <c r="W29" s="104">
        <f t="shared" si="10"/>
        <v>0</v>
      </c>
      <c r="X29" s="118" t="str">
        <f t="shared" si="32"/>
        <v/>
      </c>
      <c r="Y29" s="127" t="str">
        <f t="shared" si="11"/>
        <v/>
      </c>
      <c r="Z29" s="123"/>
      <c r="AA29" s="44" t="str">
        <f t="shared" si="12"/>
        <v/>
      </c>
      <c r="AB29" s="26"/>
      <c r="AC29" s="26"/>
      <c r="AD29" s="137" t="str">
        <f t="shared" si="13"/>
        <v/>
      </c>
      <c r="AG29" s="33">
        <f t="shared" si="36"/>
        <v>0</v>
      </c>
      <c r="AH29" s="28">
        <f t="shared" si="14"/>
        <v>0</v>
      </c>
      <c r="AI29" s="28">
        <f t="shared" si="15"/>
        <v>0</v>
      </c>
      <c r="AJ29" s="49">
        <f t="shared" si="16"/>
        <v>0</v>
      </c>
      <c r="AK29" s="49">
        <f t="shared" si="17"/>
        <v>0</v>
      </c>
      <c r="AL29" s="49" t="e">
        <f t="shared" si="18"/>
        <v>#N/A</v>
      </c>
      <c r="AM29" s="49">
        <f t="shared" si="37"/>
        <v>0</v>
      </c>
      <c r="AN29" s="49">
        <f t="shared" si="19"/>
        <v>0</v>
      </c>
      <c r="AO29" s="49" t="e">
        <f t="shared" si="20"/>
        <v>#N/A</v>
      </c>
      <c r="AP29" s="49">
        <f t="shared" si="38"/>
        <v>0</v>
      </c>
      <c r="AQ29" s="49">
        <f t="shared" si="21"/>
        <v>0</v>
      </c>
      <c r="AR29" s="49" t="e">
        <f t="shared" si="22"/>
        <v>#N/A</v>
      </c>
      <c r="AS29" s="49">
        <f t="shared" si="23"/>
        <v>0</v>
      </c>
      <c r="AT29" s="49">
        <f t="shared" si="24"/>
        <v>0</v>
      </c>
      <c r="AU29" s="49">
        <f t="shared" si="25"/>
        <v>0</v>
      </c>
      <c r="AV29" s="49">
        <f t="shared" si="26"/>
        <v>0</v>
      </c>
      <c r="AW29" s="49" t="e">
        <f t="shared" si="27"/>
        <v>#N/A</v>
      </c>
      <c r="AY29" s="25" t="s">
        <v>38</v>
      </c>
      <c r="AZ29" s="48">
        <v>0.1</v>
      </c>
      <c r="BA29" s="48">
        <v>0.03</v>
      </c>
      <c r="BB29" s="45">
        <f t="shared" si="39"/>
        <v>0.1</v>
      </c>
      <c r="BC29" s="150">
        <v>2</v>
      </c>
      <c r="BD29" s="26">
        <v>2</v>
      </c>
    </row>
    <row r="30" spans="7:68" s="1" customFormat="1">
      <c r="G30" s="67">
        <f>SUM($AG$17:AG30)*AG30</f>
        <v>0</v>
      </c>
      <c r="H30" s="35"/>
      <c r="I30" s="33">
        <f t="shared" si="6"/>
        <v>0</v>
      </c>
      <c r="J30" s="33" t="str">
        <f t="shared" si="7"/>
        <v/>
      </c>
      <c r="K30" s="79">
        <f t="shared" si="8"/>
        <v>0</v>
      </c>
      <c r="L30" s="143">
        <v>0</v>
      </c>
      <c r="M30" s="42">
        <v>0</v>
      </c>
      <c r="N30" s="43">
        <v>0</v>
      </c>
      <c r="O30" s="139" t="str">
        <f t="shared" si="28"/>
        <v/>
      </c>
      <c r="P30" s="190">
        <v>0</v>
      </c>
      <c r="Q30" s="142">
        <v>0</v>
      </c>
      <c r="R30" s="140">
        <f t="shared" si="9"/>
        <v>0</v>
      </c>
      <c r="S30" s="47"/>
      <c r="T30" s="46">
        <f t="shared" si="29"/>
        <v>0</v>
      </c>
      <c r="U30" s="118" t="str">
        <f t="shared" si="30"/>
        <v/>
      </c>
      <c r="V30" s="122" t="str">
        <f t="shared" si="31"/>
        <v/>
      </c>
      <c r="W30" s="104">
        <f t="shared" si="10"/>
        <v>0</v>
      </c>
      <c r="X30" s="118" t="str">
        <f t="shared" si="32"/>
        <v/>
      </c>
      <c r="Y30" s="127" t="str">
        <f t="shared" si="11"/>
        <v/>
      </c>
      <c r="Z30" s="123"/>
      <c r="AA30" s="44" t="str">
        <f t="shared" si="12"/>
        <v/>
      </c>
      <c r="AB30" s="26"/>
      <c r="AC30" s="26"/>
      <c r="AD30" s="137" t="str">
        <f t="shared" si="13"/>
        <v/>
      </c>
      <c r="AG30" s="33">
        <f t="shared" si="36"/>
        <v>0</v>
      </c>
      <c r="AH30" s="28">
        <f t="shared" si="14"/>
        <v>0</v>
      </c>
      <c r="AI30" s="28">
        <f t="shared" si="15"/>
        <v>0</v>
      </c>
      <c r="AJ30" s="49">
        <f t="shared" si="16"/>
        <v>0</v>
      </c>
      <c r="AK30" s="49">
        <f t="shared" si="17"/>
        <v>0</v>
      </c>
      <c r="AL30" s="49" t="e">
        <f t="shared" si="18"/>
        <v>#N/A</v>
      </c>
      <c r="AM30" s="49">
        <f t="shared" si="37"/>
        <v>0</v>
      </c>
      <c r="AN30" s="49">
        <f t="shared" si="19"/>
        <v>0</v>
      </c>
      <c r="AO30" s="49" t="e">
        <f t="shared" si="20"/>
        <v>#N/A</v>
      </c>
      <c r="AP30" s="49">
        <f t="shared" si="38"/>
        <v>0</v>
      </c>
      <c r="AQ30" s="49">
        <f t="shared" si="21"/>
        <v>0</v>
      </c>
      <c r="AR30" s="49" t="e">
        <f t="shared" si="22"/>
        <v>#N/A</v>
      </c>
      <c r="AS30" s="49">
        <f t="shared" si="23"/>
        <v>0</v>
      </c>
      <c r="AT30" s="49">
        <f t="shared" si="24"/>
        <v>0</v>
      </c>
      <c r="AU30" s="49">
        <f t="shared" si="25"/>
        <v>0</v>
      </c>
      <c r="AV30" s="49">
        <f t="shared" si="26"/>
        <v>0</v>
      </c>
      <c r="AW30" s="49" t="e">
        <f t="shared" si="27"/>
        <v>#N/A</v>
      </c>
      <c r="AY30" s="25" t="s">
        <v>66</v>
      </c>
      <c r="AZ30" s="48">
        <v>0.13</v>
      </c>
      <c r="BA30" s="48">
        <v>0.05</v>
      </c>
      <c r="BB30" s="45">
        <f t="shared" si="39"/>
        <v>0.13</v>
      </c>
      <c r="BC30" s="149">
        <v>3</v>
      </c>
      <c r="BD30" s="26">
        <v>3</v>
      </c>
    </row>
    <row r="31" spans="7:68">
      <c r="G31" s="67">
        <f>SUM($AG$17:AG31)*AG31</f>
        <v>0</v>
      </c>
      <c r="H31" s="35"/>
      <c r="I31" s="33">
        <f t="shared" si="6"/>
        <v>0</v>
      </c>
      <c r="J31" s="33" t="str">
        <f t="shared" si="7"/>
        <v/>
      </c>
      <c r="K31" s="79">
        <f t="shared" si="8"/>
        <v>0</v>
      </c>
      <c r="L31" s="143">
        <v>0</v>
      </c>
      <c r="M31" s="42">
        <v>0</v>
      </c>
      <c r="N31" s="43">
        <v>0</v>
      </c>
      <c r="O31" s="139" t="str">
        <f t="shared" si="28"/>
        <v/>
      </c>
      <c r="P31" s="190">
        <v>0</v>
      </c>
      <c r="Q31" s="142">
        <v>0</v>
      </c>
      <c r="R31" s="140">
        <f t="shared" si="9"/>
        <v>0</v>
      </c>
      <c r="S31" s="47"/>
      <c r="T31" s="46">
        <f t="shared" si="29"/>
        <v>0</v>
      </c>
      <c r="U31" s="118" t="str">
        <f t="shared" si="30"/>
        <v/>
      </c>
      <c r="V31" s="122" t="str">
        <f t="shared" si="31"/>
        <v/>
      </c>
      <c r="W31" s="104">
        <f t="shared" si="10"/>
        <v>0</v>
      </c>
      <c r="X31" s="118" t="str">
        <f t="shared" si="32"/>
        <v/>
      </c>
      <c r="Y31" s="127" t="str">
        <f t="shared" si="11"/>
        <v/>
      </c>
      <c r="Z31" s="123"/>
      <c r="AA31" s="44" t="str">
        <f t="shared" si="12"/>
        <v/>
      </c>
      <c r="AB31" s="26"/>
      <c r="AC31" s="26"/>
      <c r="AD31" s="137" t="str">
        <f t="shared" si="13"/>
        <v/>
      </c>
      <c r="AG31" s="33">
        <f t="shared" si="36"/>
        <v>0</v>
      </c>
      <c r="AH31" s="28">
        <f t="shared" si="14"/>
        <v>0</v>
      </c>
      <c r="AI31" s="28">
        <f t="shared" si="15"/>
        <v>0</v>
      </c>
      <c r="AJ31" s="49">
        <f t="shared" si="16"/>
        <v>0</v>
      </c>
      <c r="AK31" s="49">
        <f t="shared" si="17"/>
        <v>0</v>
      </c>
      <c r="AL31" s="49" t="e">
        <f t="shared" si="18"/>
        <v>#N/A</v>
      </c>
      <c r="AM31" s="49">
        <f t="shared" si="37"/>
        <v>0</v>
      </c>
      <c r="AN31" s="49">
        <f t="shared" si="19"/>
        <v>0</v>
      </c>
      <c r="AO31" s="49" t="e">
        <f t="shared" si="20"/>
        <v>#N/A</v>
      </c>
      <c r="AP31" s="49">
        <f t="shared" si="38"/>
        <v>0</v>
      </c>
      <c r="AQ31" s="49">
        <f t="shared" si="21"/>
        <v>0</v>
      </c>
      <c r="AR31" s="49" t="e">
        <f t="shared" si="22"/>
        <v>#N/A</v>
      </c>
      <c r="AS31" s="49">
        <f t="shared" si="23"/>
        <v>0</v>
      </c>
      <c r="AT31" s="49">
        <f t="shared" si="24"/>
        <v>0</v>
      </c>
      <c r="AU31" s="49">
        <f t="shared" si="25"/>
        <v>0</v>
      </c>
      <c r="AV31" s="49">
        <f t="shared" si="26"/>
        <v>0</v>
      </c>
      <c r="AW31" s="49" t="e">
        <f t="shared" si="27"/>
        <v>#N/A</v>
      </c>
      <c r="AY31" s="25" t="s">
        <v>39</v>
      </c>
      <c r="AZ31" s="48">
        <v>0.2</v>
      </c>
      <c r="BA31" s="48">
        <v>0.13</v>
      </c>
      <c r="BB31" s="45">
        <f t="shared" si="39"/>
        <v>0.2</v>
      </c>
      <c r="BC31" s="149">
        <v>4</v>
      </c>
      <c r="BD31" s="26">
        <v>3</v>
      </c>
    </row>
    <row r="32" spans="7:68">
      <c r="G32" s="67">
        <f>SUM($AG$17:AG32)*AG32</f>
        <v>0</v>
      </c>
      <c r="H32" s="35"/>
      <c r="I32" s="33">
        <f t="shared" si="6"/>
        <v>0</v>
      </c>
      <c r="J32" s="33" t="str">
        <f t="shared" si="7"/>
        <v/>
      </c>
      <c r="K32" s="79">
        <f t="shared" si="8"/>
        <v>0</v>
      </c>
      <c r="L32" s="143">
        <v>0</v>
      </c>
      <c r="M32" s="42">
        <v>0</v>
      </c>
      <c r="N32" s="43">
        <v>0</v>
      </c>
      <c r="O32" s="139" t="str">
        <f t="shared" si="28"/>
        <v/>
      </c>
      <c r="P32" s="190">
        <v>0</v>
      </c>
      <c r="Q32" s="142">
        <v>0</v>
      </c>
      <c r="R32" s="140">
        <f t="shared" si="9"/>
        <v>0</v>
      </c>
      <c r="S32" s="47"/>
      <c r="T32" s="46">
        <f t="shared" si="29"/>
        <v>0</v>
      </c>
      <c r="U32" s="118" t="str">
        <f t="shared" si="30"/>
        <v/>
      </c>
      <c r="V32" s="122" t="str">
        <f t="shared" si="31"/>
        <v/>
      </c>
      <c r="W32" s="104">
        <f t="shared" si="10"/>
        <v>0</v>
      </c>
      <c r="X32" s="118" t="str">
        <f t="shared" si="32"/>
        <v/>
      </c>
      <c r="Y32" s="127" t="str">
        <f t="shared" si="11"/>
        <v/>
      </c>
      <c r="Z32" s="123"/>
      <c r="AA32" s="44" t="str">
        <f t="shared" si="12"/>
        <v/>
      </c>
      <c r="AB32" s="26"/>
      <c r="AC32" s="26"/>
      <c r="AD32" s="137" t="str">
        <f t="shared" si="13"/>
        <v/>
      </c>
      <c r="AG32" s="33">
        <f t="shared" si="36"/>
        <v>0</v>
      </c>
      <c r="AH32" s="28">
        <f t="shared" si="14"/>
        <v>0</v>
      </c>
      <c r="AI32" s="28">
        <f t="shared" si="15"/>
        <v>0</v>
      </c>
      <c r="AJ32" s="49">
        <f t="shared" si="16"/>
        <v>0</v>
      </c>
      <c r="AK32" s="49">
        <f t="shared" si="17"/>
        <v>0</v>
      </c>
      <c r="AL32" s="49" t="e">
        <f t="shared" si="18"/>
        <v>#N/A</v>
      </c>
      <c r="AM32" s="49">
        <f t="shared" si="37"/>
        <v>0</v>
      </c>
      <c r="AN32" s="49">
        <f t="shared" si="19"/>
        <v>0</v>
      </c>
      <c r="AO32" s="49" t="e">
        <f t="shared" si="20"/>
        <v>#N/A</v>
      </c>
      <c r="AP32" s="49">
        <f t="shared" si="38"/>
        <v>0</v>
      </c>
      <c r="AQ32" s="49">
        <f t="shared" si="21"/>
        <v>0</v>
      </c>
      <c r="AR32" s="49" t="e">
        <f t="shared" si="22"/>
        <v>#N/A</v>
      </c>
      <c r="AS32" s="49">
        <f t="shared" si="23"/>
        <v>0</v>
      </c>
      <c r="AT32" s="49">
        <f t="shared" si="24"/>
        <v>0</v>
      </c>
      <c r="AU32" s="49">
        <f t="shared" si="25"/>
        <v>0</v>
      </c>
      <c r="AV32" s="49">
        <f t="shared" si="26"/>
        <v>0</v>
      </c>
      <c r="AW32" s="49" t="e">
        <f t="shared" si="27"/>
        <v>#N/A</v>
      </c>
      <c r="AY32" s="25" t="s">
        <v>40</v>
      </c>
      <c r="AZ32" s="48">
        <v>0.24</v>
      </c>
      <c r="BA32" s="48">
        <v>0.18</v>
      </c>
      <c r="BB32" s="45">
        <f t="shared" si="39"/>
        <v>0.24</v>
      </c>
      <c r="BC32" s="150">
        <v>5</v>
      </c>
      <c r="BD32" s="26">
        <v>2</v>
      </c>
    </row>
    <row r="33" spans="7:58">
      <c r="G33" s="67">
        <f>SUM($AG$17:AG33)*AG33</f>
        <v>0</v>
      </c>
      <c r="H33" s="35"/>
      <c r="I33" s="33">
        <f t="shared" si="6"/>
        <v>0</v>
      </c>
      <c r="J33" s="33" t="str">
        <f t="shared" si="7"/>
        <v/>
      </c>
      <c r="K33" s="79">
        <f t="shared" si="8"/>
        <v>0</v>
      </c>
      <c r="L33" s="143">
        <v>0</v>
      </c>
      <c r="M33" s="42">
        <v>0</v>
      </c>
      <c r="N33" s="43">
        <v>0</v>
      </c>
      <c r="O33" s="139" t="str">
        <f t="shared" si="28"/>
        <v/>
      </c>
      <c r="P33" s="190">
        <v>0</v>
      </c>
      <c r="Q33" s="142">
        <v>0</v>
      </c>
      <c r="R33" s="140">
        <f t="shared" si="9"/>
        <v>0</v>
      </c>
      <c r="S33" s="47"/>
      <c r="T33" s="46">
        <f t="shared" si="29"/>
        <v>0</v>
      </c>
      <c r="U33" s="118" t="str">
        <f t="shared" si="30"/>
        <v/>
      </c>
      <c r="V33" s="122" t="str">
        <f t="shared" si="31"/>
        <v/>
      </c>
      <c r="W33" s="104">
        <f t="shared" si="10"/>
        <v>0</v>
      </c>
      <c r="X33" s="118" t="str">
        <f t="shared" si="32"/>
        <v/>
      </c>
      <c r="Y33" s="127" t="str">
        <f t="shared" si="11"/>
        <v/>
      </c>
      <c r="Z33" s="123"/>
      <c r="AA33" s="44" t="str">
        <f t="shared" si="12"/>
        <v/>
      </c>
      <c r="AB33" s="26"/>
      <c r="AC33" s="26"/>
      <c r="AD33" s="137" t="str">
        <f t="shared" si="13"/>
        <v/>
      </c>
      <c r="AG33" s="33">
        <f t="shared" si="36"/>
        <v>0</v>
      </c>
      <c r="AH33" s="28">
        <f t="shared" si="14"/>
        <v>0</v>
      </c>
      <c r="AI33" s="28">
        <f t="shared" si="15"/>
        <v>0</v>
      </c>
      <c r="AJ33" s="49">
        <f t="shared" si="16"/>
        <v>0</v>
      </c>
      <c r="AK33" s="49">
        <f t="shared" si="17"/>
        <v>0</v>
      </c>
      <c r="AL33" s="49" t="e">
        <f t="shared" si="18"/>
        <v>#N/A</v>
      </c>
      <c r="AM33" s="49">
        <f t="shared" si="37"/>
        <v>0</v>
      </c>
      <c r="AN33" s="49">
        <f t="shared" si="19"/>
        <v>0</v>
      </c>
      <c r="AO33" s="49" t="e">
        <f t="shared" si="20"/>
        <v>#N/A</v>
      </c>
      <c r="AP33" s="49">
        <f t="shared" si="38"/>
        <v>0</v>
      </c>
      <c r="AQ33" s="49">
        <f t="shared" si="21"/>
        <v>0</v>
      </c>
      <c r="AR33" s="49" t="e">
        <f t="shared" si="22"/>
        <v>#N/A</v>
      </c>
      <c r="AS33" s="49">
        <f t="shared" si="23"/>
        <v>0</v>
      </c>
      <c r="AT33" s="49">
        <f t="shared" si="24"/>
        <v>0</v>
      </c>
      <c r="AU33" s="49">
        <f t="shared" si="25"/>
        <v>0</v>
      </c>
      <c r="AV33" s="49">
        <f t="shared" si="26"/>
        <v>0</v>
      </c>
      <c r="AW33" s="49" t="e">
        <f t="shared" si="27"/>
        <v>#N/A</v>
      </c>
      <c r="AY33" s="25" t="s">
        <v>41</v>
      </c>
      <c r="AZ33" s="48">
        <v>0.31</v>
      </c>
      <c r="BA33" s="48">
        <v>0.24</v>
      </c>
      <c r="BB33" s="45">
        <f t="shared" si="39"/>
        <v>0.31</v>
      </c>
      <c r="BC33" s="151">
        <v>6</v>
      </c>
      <c r="BD33" s="26">
        <v>1</v>
      </c>
    </row>
    <row r="34" spans="7:58">
      <c r="G34" s="67">
        <f>SUM($AG$17:AG34)*AG34</f>
        <v>0</v>
      </c>
      <c r="H34" s="35"/>
      <c r="I34" s="33">
        <f t="shared" si="6"/>
        <v>0</v>
      </c>
      <c r="J34" s="33" t="str">
        <f t="shared" si="7"/>
        <v/>
      </c>
      <c r="K34" s="79">
        <f t="shared" si="8"/>
        <v>0</v>
      </c>
      <c r="L34" s="143">
        <v>0</v>
      </c>
      <c r="M34" s="42">
        <v>0</v>
      </c>
      <c r="N34" s="43">
        <v>0</v>
      </c>
      <c r="O34" s="139" t="str">
        <f t="shared" si="28"/>
        <v/>
      </c>
      <c r="P34" s="190">
        <v>0</v>
      </c>
      <c r="Q34" s="142">
        <v>0</v>
      </c>
      <c r="R34" s="140">
        <f t="shared" si="9"/>
        <v>0</v>
      </c>
      <c r="S34" s="47"/>
      <c r="T34" s="46">
        <f t="shared" si="29"/>
        <v>0</v>
      </c>
      <c r="U34" s="118" t="str">
        <f t="shared" si="30"/>
        <v/>
      </c>
      <c r="V34" s="122" t="str">
        <f t="shared" si="31"/>
        <v/>
      </c>
      <c r="W34" s="104">
        <f t="shared" si="10"/>
        <v>0</v>
      </c>
      <c r="X34" s="118" t="str">
        <f t="shared" si="32"/>
        <v/>
      </c>
      <c r="Y34" s="127" t="str">
        <f t="shared" si="11"/>
        <v/>
      </c>
      <c r="Z34" s="123"/>
      <c r="AA34" s="44" t="str">
        <f t="shared" si="12"/>
        <v/>
      </c>
      <c r="AB34" s="26"/>
      <c r="AC34" s="26"/>
      <c r="AD34" s="137" t="str">
        <f t="shared" si="13"/>
        <v/>
      </c>
      <c r="AG34" s="33">
        <f t="shared" si="36"/>
        <v>0</v>
      </c>
      <c r="AH34" s="28">
        <f t="shared" si="14"/>
        <v>0</v>
      </c>
      <c r="AI34" s="28">
        <f t="shared" si="15"/>
        <v>0</v>
      </c>
      <c r="AJ34" s="49">
        <f t="shared" si="16"/>
        <v>0</v>
      </c>
      <c r="AK34" s="49">
        <f t="shared" si="17"/>
        <v>0</v>
      </c>
      <c r="AL34" s="49" t="e">
        <f t="shared" si="18"/>
        <v>#N/A</v>
      </c>
      <c r="AM34" s="49">
        <f t="shared" si="37"/>
        <v>0</v>
      </c>
      <c r="AN34" s="49">
        <f t="shared" si="19"/>
        <v>0</v>
      </c>
      <c r="AO34" s="49" t="e">
        <f t="shared" si="20"/>
        <v>#N/A</v>
      </c>
      <c r="AP34" s="49">
        <f t="shared" si="38"/>
        <v>0</v>
      </c>
      <c r="AQ34" s="49">
        <f t="shared" si="21"/>
        <v>0</v>
      </c>
      <c r="AR34" s="49" t="e">
        <f t="shared" si="22"/>
        <v>#N/A</v>
      </c>
      <c r="AS34" s="49">
        <f t="shared" si="23"/>
        <v>0</v>
      </c>
      <c r="AT34" s="49">
        <f t="shared" si="24"/>
        <v>0</v>
      </c>
      <c r="AU34" s="49">
        <f t="shared" si="25"/>
        <v>0</v>
      </c>
      <c r="AV34" s="49">
        <f t="shared" si="26"/>
        <v>0</v>
      </c>
      <c r="AW34" s="49" t="e">
        <f t="shared" si="27"/>
        <v>#N/A</v>
      </c>
    </row>
    <row r="35" spans="7:58">
      <c r="G35" s="67">
        <f>SUM($AG$17:AG35)*AG35</f>
        <v>0</v>
      </c>
      <c r="H35" s="35"/>
      <c r="I35" s="33">
        <f t="shared" si="6"/>
        <v>0</v>
      </c>
      <c r="J35" s="33" t="str">
        <f t="shared" si="7"/>
        <v/>
      </c>
      <c r="K35" s="79">
        <f t="shared" si="8"/>
        <v>0</v>
      </c>
      <c r="L35" s="143">
        <v>0</v>
      </c>
      <c r="M35" s="42">
        <v>0</v>
      </c>
      <c r="N35" s="43">
        <v>0</v>
      </c>
      <c r="O35" s="139" t="str">
        <f t="shared" si="28"/>
        <v/>
      </c>
      <c r="P35" s="190">
        <v>0</v>
      </c>
      <c r="Q35" s="142">
        <v>0</v>
      </c>
      <c r="R35" s="140">
        <f t="shared" si="9"/>
        <v>0</v>
      </c>
      <c r="S35" s="47"/>
      <c r="T35" s="46">
        <f t="shared" si="29"/>
        <v>0</v>
      </c>
      <c r="U35" s="118" t="str">
        <f t="shared" si="30"/>
        <v/>
      </c>
      <c r="V35" s="122" t="str">
        <f t="shared" si="31"/>
        <v/>
      </c>
      <c r="W35" s="104">
        <f t="shared" si="10"/>
        <v>0</v>
      </c>
      <c r="X35" s="118" t="str">
        <f t="shared" si="32"/>
        <v/>
      </c>
      <c r="Y35" s="127" t="str">
        <f t="shared" si="11"/>
        <v/>
      </c>
      <c r="Z35" s="123"/>
      <c r="AA35" s="44" t="str">
        <f t="shared" si="12"/>
        <v/>
      </c>
      <c r="AB35" s="26"/>
      <c r="AC35" s="26"/>
      <c r="AD35" s="137" t="str">
        <f t="shared" si="13"/>
        <v/>
      </c>
      <c r="AG35" s="33">
        <f t="shared" si="36"/>
        <v>0</v>
      </c>
      <c r="AH35" s="28">
        <f t="shared" si="14"/>
        <v>0</v>
      </c>
      <c r="AI35" s="28">
        <f t="shared" si="15"/>
        <v>0</v>
      </c>
      <c r="AJ35" s="49">
        <f t="shared" si="16"/>
        <v>0</v>
      </c>
      <c r="AK35" s="49">
        <f t="shared" si="17"/>
        <v>0</v>
      </c>
      <c r="AL35" s="49" t="e">
        <f t="shared" si="18"/>
        <v>#N/A</v>
      </c>
      <c r="AM35" s="49">
        <f t="shared" si="37"/>
        <v>0</v>
      </c>
      <c r="AN35" s="49">
        <f t="shared" si="19"/>
        <v>0</v>
      </c>
      <c r="AO35" s="49" t="e">
        <f t="shared" si="20"/>
        <v>#N/A</v>
      </c>
      <c r="AP35" s="49">
        <f t="shared" si="38"/>
        <v>0</v>
      </c>
      <c r="AQ35" s="49">
        <f t="shared" si="21"/>
        <v>0</v>
      </c>
      <c r="AR35" s="49" t="e">
        <f t="shared" si="22"/>
        <v>#N/A</v>
      </c>
      <c r="AS35" s="49">
        <f t="shared" si="23"/>
        <v>0</v>
      </c>
      <c r="AT35" s="49">
        <f t="shared" si="24"/>
        <v>0</v>
      </c>
      <c r="AU35" s="49">
        <f t="shared" si="25"/>
        <v>0</v>
      </c>
      <c r="AV35" s="49">
        <f t="shared" si="26"/>
        <v>0</v>
      </c>
      <c r="AW35" s="49" t="e">
        <f t="shared" si="27"/>
        <v>#N/A</v>
      </c>
      <c r="BC35" s="1"/>
      <c r="BD35" s="1"/>
      <c r="BE35" s="1"/>
      <c r="BF35" s="1"/>
    </row>
    <row r="36" spans="7:58">
      <c r="G36" s="67">
        <f>SUM($AG$17:AG36)*AG36</f>
        <v>0</v>
      </c>
      <c r="H36" s="35"/>
      <c r="I36" s="33">
        <f t="shared" si="6"/>
        <v>0</v>
      </c>
      <c r="J36" s="33" t="str">
        <f t="shared" si="7"/>
        <v/>
      </c>
      <c r="K36" s="79">
        <f t="shared" si="8"/>
        <v>0</v>
      </c>
      <c r="L36" s="143">
        <v>0</v>
      </c>
      <c r="M36" s="42">
        <v>0</v>
      </c>
      <c r="N36" s="43">
        <v>0</v>
      </c>
      <c r="O36" s="139" t="str">
        <f t="shared" si="28"/>
        <v/>
      </c>
      <c r="P36" s="190">
        <v>0</v>
      </c>
      <c r="Q36" s="142">
        <v>0</v>
      </c>
      <c r="R36" s="140">
        <f t="shared" si="9"/>
        <v>0</v>
      </c>
      <c r="S36" s="47"/>
      <c r="T36" s="46">
        <f t="shared" si="29"/>
        <v>0</v>
      </c>
      <c r="U36" s="118" t="str">
        <f t="shared" si="30"/>
        <v/>
      </c>
      <c r="V36" s="122" t="str">
        <f t="shared" si="31"/>
        <v/>
      </c>
      <c r="W36" s="104">
        <f t="shared" si="10"/>
        <v>0</v>
      </c>
      <c r="X36" s="118" t="str">
        <f t="shared" si="32"/>
        <v/>
      </c>
      <c r="Y36" s="127" t="str">
        <f t="shared" si="11"/>
        <v/>
      </c>
      <c r="Z36" s="123"/>
      <c r="AA36" s="44" t="str">
        <f t="shared" si="12"/>
        <v/>
      </c>
      <c r="AB36" s="26"/>
      <c r="AC36" s="26"/>
      <c r="AD36" s="137" t="str">
        <f t="shared" si="13"/>
        <v/>
      </c>
      <c r="AG36" s="33">
        <f t="shared" si="36"/>
        <v>0</v>
      </c>
      <c r="AH36" s="28">
        <f t="shared" si="14"/>
        <v>0</v>
      </c>
      <c r="AI36" s="28">
        <f t="shared" si="15"/>
        <v>0</v>
      </c>
      <c r="AJ36" s="49">
        <f t="shared" si="16"/>
        <v>0</v>
      </c>
      <c r="AK36" s="49">
        <f t="shared" si="17"/>
        <v>0</v>
      </c>
      <c r="AL36" s="49" t="e">
        <f t="shared" si="18"/>
        <v>#N/A</v>
      </c>
      <c r="AM36" s="49">
        <f t="shared" si="37"/>
        <v>0</v>
      </c>
      <c r="AN36" s="49">
        <f t="shared" si="19"/>
        <v>0</v>
      </c>
      <c r="AO36" s="49" t="e">
        <f t="shared" si="20"/>
        <v>#N/A</v>
      </c>
      <c r="AP36" s="49">
        <f t="shared" si="38"/>
        <v>0</v>
      </c>
      <c r="AQ36" s="49">
        <f t="shared" si="21"/>
        <v>0</v>
      </c>
      <c r="AR36" s="49" t="e">
        <f t="shared" si="22"/>
        <v>#N/A</v>
      </c>
      <c r="AS36" s="49">
        <f t="shared" si="23"/>
        <v>0</v>
      </c>
      <c r="AT36" s="49">
        <f t="shared" si="24"/>
        <v>0</v>
      </c>
      <c r="AU36" s="49">
        <f t="shared" si="25"/>
        <v>0</v>
      </c>
      <c r="AV36" s="49">
        <f t="shared" si="26"/>
        <v>0</v>
      </c>
      <c r="AW36" s="49" t="e">
        <f t="shared" si="27"/>
        <v>#N/A</v>
      </c>
      <c r="AY36" s="154" t="s">
        <v>121</v>
      </c>
      <c r="AZ36" s="26" t="s">
        <v>42</v>
      </c>
      <c r="BA36" s="26" t="s">
        <v>43</v>
      </c>
      <c r="BB36" s="32"/>
      <c r="BC36" s="32"/>
    </row>
    <row r="37" spans="7:58">
      <c r="G37" s="67">
        <f>SUM($AG$17:AG37)*AG37</f>
        <v>0</v>
      </c>
      <c r="H37" s="35"/>
      <c r="I37" s="33">
        <f t="shared" si="6"/>
        <v>0</v>
      </c>
      <c r="J37" s="33" t="str">
        <f t="shared" si="7"/>
        <v/>
      </c>
      <c r="K37" s="79">
        <f t="shared" si="8"/>
        <v>0</v>
      </c>
      <c r="L37" s="143">
        <v>0</v>
      </c>
      <c r="M37" s="42">
        <v>0</v>
      </c>
      <c r="N37" s="43">
        <v>0</v>
      </c>
      <c r="O37" s="139" t="str">
        <f t="shared" si="28"/>
        <v/>
      </c>
      <c r="P37" s="190">
        <v>0</v>
      </c>
      <c r="Q37" s="142">
        <v>0</v>
      </c>
      <c r="R37" s="140">
        <f t="shared" si="9"/>
        <v>0</v>
      </c>
      <c r="S37" s="47"/>
      <c r="T37" s="46">
        <f t="shared" si="29"/>
        <v>0</v>
      </c>
      <c r="U37" s="118" t="str">
        <f t="shared" si="30"/>
        <v/>
      </c>
      <c r="V37" s="122" t="str">
        <f t="shared" si="31"/>
        <v/>
      </c>
      <c r="W37" s="104">
        <f t="shared" si="10"/>
        <v>0</v>
      </c>
      <c r="X37" s="118" t="str">
        <f t="shared" si="32"/>
        <v/>
      </c>
      <c r="Y37" s="127" t="str">
        <f t="shared" si="11"/>
        <v/>
      </c>
      <c r="Z37" s="123"/>
      <c r="AA37" s="44" t="str">
        <f t="shared" si="12"/>
        <v/>
      </c>
      <c r="AB37" s="26"/>
      <c r="AC37" s="26"/>
      <c r="AD37" s="137" t="str">
        <f t="shared" si="13"/>
        <v/>
      </c>
      <c r="AG37" s="33">
        <f t="shared" si="36"/>
        <v>0</v>
      </c>
      <c r="AH37" s="28">
        <f t="shared" si="14"/>
        <v>0</v>
      </c>
      <c r="AI37" s="28">
        <f t="shared" si="15"/>
        <v>0</v>
      </c>
      <c r="AJ37" s="49">
        <f t="shared" si="16"/>
        <v>0</v>
      </c>
      <c r="AK37" s="49">
        <f t="shared" si="17"/>
        <v>0</v>
      </c>
      <c r="AL37" s="49" t="e">
        <f t="shared" si="18"/>
        <v>#N/A</v>
      </c>
      <c r="AM37" s="49">
        <f t="shared" si="37"/>
        <v>0</v>
      </c>
      <c r="AN37" s="49">
        <f t="shared" si="19"/>
        <v>0</v>
      </c>
      <c r="AO37" s="49" t="e">
        <f t="shared" si="20"/>
        <v>#N/A</v>
      </c>
      <c r="AP37" s="49">
        <f t="shared" si="38"/>
        <v>0</v>
      </c>
      <c r="AQ37" s="49">
        <f t="shared" si="21"/>
        <v>0</v>
      </c>
      <c r="AR37" s="49" t="e">
        <f t="shared" si="22"/>
        <v>#N/A</v>
      </c>
      <c r="AS37" s="49">
        <f t="shared" si="23"/>
        <v>0</v>
      </c>
      <c r="AT37" s="49">
        <f t="shared" si="24"/>
        <v>0</v>
      </c>
      <c r="AU37" s="49">
        <f t="shared" si="25"/>
        <v>0</v>
      </c>
      <c r="AV37" s="49">
        <f t="shared" si="26"/>
        <v>0</v>
      </c>
      <c r="AW37" s="49" t="e">
        <f t="shared" si="27"/>
        <v>#N/A</v>
      </c>
      <c r="AY37" s="25" t="s">
        <v>66</v>
      </c>
      <c r="AZ37" s="26">
        <v>54</v>
      </c>
      <c r="BA37" s="26">
        <v>50</v>
      </c>
      <c r="BB37" s="27">
        <f t="shared" ref="BB37:BB43" si="40">CHOOSE($BB$6,BA37,AZ37)</f>
        <v>54</v>
      </c>
      <c r="BC37" s="149">
        <v>1</v>
      </c>
      <c r="BD37" s="26">
        <v>3</v>
      </c>
    </row>
    <row r="38" spans="7:58">
      <c r="G38" s="67">
        <f>SUM($AG$17:AG38)*AG38</f>
        <v>0</v>
      </c>
      <c r="H38" s="35"/>
      <c r="I38" s="33">
        <f t="shared" si="6"/>
        <v>0</v>
      </c>
      <c r="J38" s="33" t="str">
        <f t="shared" si="7"/>
        <v/>
      </c>
      <c r="K38" s="79">
        <f t="shared" si="8"/>
        <v>0</v>
      </c>
      <c r="L38" s="143">
        <v>0</v>
      </c>
      <c r="M38" s="42">
        <v>0</v>
      </c>
      <c r="N38" s="43">
        <v>0</v>
      </c>
      <c r="O38" s="139" t="str">
        <f t="shared" si="28"/>
        <v/>
      </c>
      <c r="P38" s="190">
        <v>0</v>
      </c>
      <c r="Q38" s="142">
        <v>0</v>
      </c>
      <c r="R38" s="140">
        <f t="shared" si="9"/>
        <v>0</v>
      </c>
      <c r="S38" s="47"/>
      <c r="T38" s="46">
        <f t="shared" si="29"/>
        <v>0</v>
      </c>
      <c r="U38" s="118" t="str">
        <f t="shared" si="30"/>
        <v/>
      </c>
      <c r="V38" s="122" t="str">
        <f t="shared" si="31"/>
        <v/>
      </c>
      <c r="W38" s="104">
        <f t="shared" si="10"/>
        <v>0</v>
      </c>
      <c r="X38" s="118" t="str">
        <f t="shared" si="32"/>
        <v/>
      </c>
      <c r="Y38" s="127" t="str">
        <f t="shared" si="11"/>
        <v/>
      </c>
      <c r="Z38" s="123"/>
      <c r="AA38" s="44" t="str">
        <f t="shared" si="12"/>
        <v/>
      </c>
      <c r="AB38" s="26"/>
      <c r="AC38" s="26"/>
      <c r="AD38" s="137" t="str">
        <f t="shared" si="13"/>
        <v/>
      </c>
      <c r="AG38" s="33">
        <f t="shared" si="36"/>
        <v>0</v>
      </c>
      <c r="AH38" s="28">
        <f t="shared" si="14"/>
        <v>0</v>
      </c>
      <c r="AI38" s="28">
        <f t="shared" si="15"/>
        <v>0</v>
      </c>
      <c r="AJ38" s="49">
        <f t="shared" si="16"/>
        <v>0</v>
      </c>
      <c r="AK38" s="49">
        <f t="shared" si="17"/>
        <v>0</v>
      </c>
      <c r="AL38" s="49" t="e">
        <f t="shared" si="18"/>
        <v>#N/A</v>
      </c>
      <c r="AM38" s="49">
        <f t="shared" si="37"/>
        <v>0</v>
      </c>
      <c r="AN38" s="49">
        <f t="shared" si="19"/>
        <v>0</v>
      </c>
      <c r="AO38" s="49" t="e">
        <f t="shared" si="20"/>
        <v>#N/A</v>
      </c>
      <c r="AP38" s="49">
        <f t="shared" si="38"/>
        <v>0</v>
      </c>
      <c r="AQ38" s="49">
        <f t="shared" si="21"/>
        <v>0</v>
      </c>
      <c r="AR38" s="49" t="e">
        <f t="shared" si="22"/>
        <v>#N/A</v>
      </c>
      <c r="AS38" s="49">
        <f t="shared" si="23"/>
        <v>0</v>
      </c>
      <c r="AT38" s="49">
        <f t="shared" si="24"/>
        <v>0</v>
      </c>
      <c r="AU38" s="49">
        <f t="shared" si="25"/>
        <v>0</v>
      </c>
      <c r="AV38" s="49">
        <f t="shared" si="26"/>
        <v>0</v>
      </c>
      <c r="AW38" s="49" t="e">
        <f t="shared" si="27"/>
        <v>#N/A</v>
      </c>
      <c r="AY38" s="25" t="s">
        <v>81</v>
      </c>
      <c r="AZ38" s="26">
        <v>60</v>
      </c>
      <c r="BA38" s="26">
        <v>57</v>
      </c>
      <c r="BB38" s="27">
        <f t="shared" si="40"/>
        <v>60</v>
      </c>
      <c r="BC38" s="149">
        <v>2</v>
      </c>
      <c r="BD38" s="26">
        <v>3</v>
      </c>
    </row>
    <row r="39" spans="7:58">
      <c r="G39" s="67">
        <f>SUM($AG$17:AG39)*AG39</f>
        <v>0</v>
      </c>
      <c r="H39" s="35"/>
      <c r="I39" s="33">
        <f t="shared" si="6"/>
        <v>0</v>
      </c>
      <c r="J39" s="33" t="str">
        <f t="shared" si="7"/>
        <v/>
      </c>
      <c r="K39" s="79">
        <f t="shared" si="8"/>
        <v>0</v>
      </c>
      <c r="L39" s="143">
        <v>0</v>
      </c>
      <c r="M39" s="42">
        <v>0</v>
      </c>
      <c r="N39" s="43">
        <v>0</v>
      </c>
      <c r="O39" s="139" t="str">
        <f t="shared" si="28"/>
        <v/>
      </c>
      <c r="P39" s="190">
        <v>0</v>
      </c>
      <c r="Q39" s="142">
        <v>0</v>
      </c>
      <c r="R39" s="140">
        <f t="shared" si="9"/>
        <v>0</v>
      </c>
      <c r="S39" s="47"/>
      <c r="T39" s="46">
        <f t="shared" si="29"/>
        <v>0</v>
      </c>
      <c r="U39" s="118" t="str">
        <f t="shared" si="30"/>
        <v/>
      </c>
      <c r="V39" s="122" t="str">
        <f t="shared" si="31"/>
        <v/>
      </c>
      <c r="W39" s="104">
        <f t="shared" si="10"/>
        <v>0</v>
      </c>
      <c r="X39" s="118" t="str">
        <f t="shared" si="32"/>
        <v/>
      </c>
      <c r="Y39" s="127" t="str">
        <f t="shared" si="11"/>
        <v/>
      </c>
      <c r="Z39" s="123"/>
      <c r="AA39" s="44" t="str">
        <f t="shared" si="12"/>
        <v/>
      </c>
      <c r="AB39" s="26"/>
      <c r="AC39" s="26"/>
      <c r="AD39" s="137" t="str">
        <f t="shared" si="13"/>
        <v/>
      </c>
      <c r="AG39" s="33">
        <f t="shared" si="36"/>
        <v>0</v>
      </c>
      <c r="AH39" s="28">
        <f t="shared" si="14"/>
        <v>0</v>
      </c>
      <c r="AI39" s="28">
        <f t="shared" si="15"/>
        <v>0</v>
      </c>
      <c r="AJ39" s="49">
        <f t="shared" si="16"/>
        <v>0</v>
      </c>
      <c r="AK39" s="49">
        <f t="shared" si="17"/>
        <v>0</v>
      </c>
      <c r="AL39" s="49" t="e">
        <f t="shared" si="18"/>
        <v>#N/A</v>
      </c>
      <c r="AM39" s="49">
        <f t="shared" si="37"/>
        <v>0</v>
      </c>
      <c r="AN39" s="49">
        <f t="shared" si="19"/>
        <v>0</v>
      </c>
      <c r="AO39" s="49" t="e">
        <f t="shared" si="20"/>
        <v>#N/A</v>
      </c>
      <c r="AP39" s="49">
        <f t="shared" si="38"/>
        <v>0</v>
      </c>
      <c r="AQ39" s="49">
        <f t="shared" si="21"/>
        <v>0</v>
      </c>
      <c r="AR39" s="49" t="e">
        <f t="shared" si="22"/>
        <v>#N/A</v>
      </c>
      <c r="AS39" s="49">
        <f t="shared" si="23"/>
        <v>0</v>
      </c>
      <c r="AT39" s="49">
        <f t="shared" si="24"/>
        <v>0</v>
      </c>
      <c r="AU39" s="49">
        <f t="shared" si="25"/>
        <v>0</v>
      </c>
      <c r="AV39" s="49">
        <f t="shared" si="26"/>
        <v>0</v>
      </c>
      <c r="AW39" s="49" t="e">
        <f t="shared" si="27"/>
        <v>#N/A</v>
      </c>
      <c r="AY39" s="25" t="s">
        <v>82</v>
      </c>
      <c r="AZ39" s="26">
        <v>65</v>
      </c>
      <c r="BA39" s="26">
        <v>62</v>
      </c>
      <c r="BB39" s="27">
        <f t="shared" si="40"/>
        <v>65</v>
      </c>
      <c r="BC39" s="149">
        <v>3</v>
      </c>
      <c r="BD39" s="26">
        <v>3</v>
      </c>
    </row>
    <row r="40" spans="7:58">
      <c r="G40" s="67">
        <f>SUM($AG$17:AG40)*AG40</f>
        <v>0</v>
      </c>
      <c r="H40" s="35"/>
      <c r="I40" s="33">
        <f t="shared" si="6"/>
        <v>0</v>
      </c>
      <c r="J40" s="33" t="str">
        <f t="shared" si="7"/>
        <v/>
      </c>
      <c r="K40" s="79">
        <f t="shared" si="8"/>
        <v>0</v>
      </c>
      <c r="L40" s="143">
        <v>0</v>
      </c>
      <c r="M40" s="42">
        <v>0</v>
      </c>
      <c r="N40" s="43">
        <v>0</v>
      </c>
      <c r="O40" s="139" t="str">
        <f t="shared" si="28"/>
        <v/>
      </c>
      <c r="P40" s="190">
        <v>0</v>
      </c>
      <c r="Q40" s="142">
        <v>0</v>
      </c>
      <c r="R40" s="140">
        <f t="shared" si="9"/>
        <v>0</v>
      </c>
      <c r="S40" s="47"/>
      <c r="T40" s="46">
        <f t="shared" si="29"/>
        <v>0</v>
      </c>
      <c r="U40" s="118" t="str">
        <f t="shared" si="30"/>
        <v/>
      </c>
      <c r="V40" s="122" t="str">
        <f t="shared" si="31"/>
        <v/>
      </c>
      <c r="W40" s="104">
        <f t="shared" si="10"/>
        <v>0</v>
      </c>
      <c r="X40" s="118" t="str">
        <f t="shared" si="32"/>
        <v/>
      </c>
      <c r="Y40" s="127" t="str">
        <f t="shared" si="11"/>
        <v/>
      </c>
      <c r="Z40" s="123"/>
      <c r="AA40" s="44" t="str">
        <f t="shared" si="12"/>
        <v/>
      </c>
      <c r="AB40" s="26"/>
      <c r="AC40" s="26"/>
      <c r="AD40" s="137" t="str">
        <f t="shared" si="13"/>
        <v/>
      </c>
      <c r="AG40" s="33">
        <f t="shared" si="36"/>
        <v>0</v>
      </c>
      <c r="AH40" s="28">
        <f t="shared" si="14"/>
        <v>0</v>
      </c>
      <c r="AI40" s="28">
        <f t="shared" si="15"/>
        <v>0</v>
      </c>
      <c r="AJ40" s="49">
        <f t="shared" si="16"/>
        <v>0</v>
      </c>
      <c r="AK40" s="49">
        <f t="shared" si="17"/>
        <v>0</v>
      </c>
      <c r="AL40" s="49" t="e">
        <f t="shared" si="18"/>
        <v>#N/A</v>
      </c>
      <c r="AM40" s="49">
        <f t="shared" si="37"/>
        <v>0</v>
      </c>
      <c r="AN40" s="49">
        <f t="shared" si="19"/>
        <v>0</v>
      </c>
      <c r="AO40" s="49" t="e">
        <f t="shared" si="20"/>
        <v>#N/A</v>
      </c>
      <c r="AP40" s="49">
        <f t="shared" si="38"/>
        <v>0</v>
      </c>
      <c r="AQ40" s="49">
        <f t="shared" si="21"/>
        <v>0</v>
      </c>
      <c r="AR40" s="49" t="e">
        <f t="shared" si="22"/>
        <v>#N/A</v>
      </c>
      <c r="AS40" s="49">
        <f t="shared" si="23"/>
        <v>0</v>
      </c>
      <c r="AT40" s="49">
        <f t="shared" si="24"/>
        <v>0</v>
      </c>
      <c r="AU40" s="49">
        <f t="shared" si="25"/>
        <v>0</v>
      </c>
      <c r="AV40" s="49">
        <f t="shared" si="26"/>
        <v>0</v>
      </c>
      <c r="AW40" s="49" t="e">
        <f t="shared" si="27"/>
        <v>#N/A</v>
      </c>
      <c r="AY40" s="25" t="s">
        <v>83</v>
      </c>
      <c r="AZ40" s="26">
        <v>70</v>
      </c>
      <c r="BA40" s="26">
        <v>67</v>
      </c>
      <c r="BB40" s="27">
        <f t="shared" si="40"/>
        <v>70</v>
      </c>
      <c r="BC40" s="149">
        <v>4</v>
      </c>
      <c r="BD40" s="26">
        <v>3</v>
      </c>
    </row>
    <row r="41" spans="7:58">
      <c r="G41" s="67">
        <f>SUM($AG$17:AG41)*AG41</f>
        <v>0</v>
      </c>
      <c r="H41" s="35"/>
      <c r="I41" s="33">
        <f t="shared" si="6"/>
        <v>0</v>
      </c>
      <c r="J41" s="33" t="str">
        <f t="shared" si="7"/>
        <v/>
      </c>
      <c r="K41" s="79">
        <f t="shared" si="8"/>
        <v>0</v>
      </c>
      <c r="L41" s="143">
        <v>0</v>
      </c>
      <c r="M41" s="42">
        <v>0</v>
      </c>
      <c r="N41" s="43">
        <v>0</v>
      </c>
      <c r="O41" s="139" t="str">
        <f t="shared" si="28"/>
        <v/>
      </c>
      <c r="P41" s="190">
        <v>0</v>
      </c>
      <c r="Q41" s="142">
        <v>0</v>
      </c>
      <c r="R41" s="140">
        <f t="shared" si="9"/>
        <v>0</v>
      </c>
      <c r="S41" s="47"/>
      <c r="T41" s="46">
        <f t="shared" si="29"/>
        <v>0</v>
      </c>
      <c r="U41" s="118" t="str">
        <f t="shared" si="30"/>
        <v/>
      </c>
      <c r="V41" s="122" t="str">
        <f t="shared" si="31"/>
        <v/>
      </c>
      <c r="W41" s="104">
        <f t="shared" si="10"/>
        <v>0</v>
      </c>
      <c r="X41" s="118" t="str">
        <f t="shared" si="32"/>
        <v/>
      </c>
      <c r="Y41" s="127" t="str">
        <f t="shared" si="11"/>
        <v/>
      </c>
      <c r="Z41" s="123"/>
      <c r="AA41" s="44" t="str">
        <f t="shared" si="12"/>
        <v/>
      </c>
      <c r="AB41" s="26"/>
      <c r="AC41" s="26"/>
      <c r="AD41" s="137" t="str">
        <f t="shared" si="13"/>
        <v/>
      </c>
      <c r="AG41" s="33">
        <f t="shared" si="36"/>
        <v>0</v>
      </c>
      <c r="AH41" s="28">
        <f t="shared" si="14"/>
        <v>0</v>
      </c>
      <c r="AI41" s="28">
        <f t="shared" si="15"/>
        <v>0</v>
      </c>
      <c r="AJ41" s="49">
        <f t="shared" si="16"/>
        <v>0</v>
      </c>
      <c r="AK41" s="49">
        <f t="shared" si="17"/>
        <v>0</v>
      </c>
      <c r="AL41" s="49" t="e">
        <f t="shared" si="18"/>
        <v>#N/A</v>
      </c>
      <c r="AM41" s="49">
        <f t="shared" si="37"/>
        <v>0</v>
      </c>
      <c r="AN41" s="49">
        <f t="shared" si="19"/>
        <v>0</v>
      </c>
      <c r="AO41" s="49" t="e">
        <f t="shared" si="20"/>
        <v>#N/A</v>
      </c>
      <c r="AP41" s="49">
        <f t="shared" si="38"/>
        <v>0</v>
      </c>
      <c r="AQ41" s="49">
        <f t="shared" si="21"/>
        <v>0</v>
      </c>
      <c r="AR41" s="49" t="e">
        <f t="shared" si="22"/>
        <v>#N/A</v>
      </c>
      <c r="AS41" s="49">
        <f t="shared" si="23"/>
        <v>0</v>
      </c>
      <c r="AT41" s="49">
        <f t="shared" si="24"/>
        <v>0</v>
      </c>
      <c r="AU41" s="49">
        <f t="shared" si="25"/>
        <v>0</v>
      </c>
      <c r="AV41" s="49">
        <f t="shared" si="26"/>
        <v>0</v>
      </c>
      <c r="AW41" s="49" t="e">
        <f t="shared" si="27"/>
        <v>#N/A</v>
      </c>
      <c r="AY41" s="25" t="s">
        <v>40</v>
      </c>
      <c r="AZ41" s="26">
        <v>74</v>
      </c>
      <c r="BA41" s="26">
        <v>71</v>
      </c>
      <c r="BB41" s="27">
        <f t="shared" si="40"/>
        <v>74</v>
      </c>
      <c r="BC41" s="150">
        <v>5</v>
      </c>
      <c r="BD41" s="26">
        <v>2</v>
      </c>
    </row>
    <row r="42" spans="7:58">
      <c r="G42" s="67">
        <f>SUM($AG$17:AG42)*AG42</f>
        <v>0</v>
      </c>
      <c r="H42" s="35"/>
      <c r="I42" s="33">
        <f t="shared" si="6"/>
        <v>0</v>
      </c>
      <c r="J42" s="33" t="str">
        <f t="shared" si="7"/>
        <v/>
      </c>
      <c r="K42" s="79">
        <f t="shared" si="8"/>
        <v>0</v>
      </c>
      <c r="L42" s="143">
        <v>0</v>
      </c>
      <c r="M42" s="42">
        <v>0</v>
      </c>
      <c r="N42" s="43">
        <v>0</v>
      </c>
      <c r="O42" s="139" t="str">
        <f t="shared" si="28"/>
        <v/>
      </c>
      <c r="P42" s="190">
        <v>0</v>
      </c>
      <c r="Q42" s="142">
        <v>0</v>
      </c>
      <c r="R42" s="140">
        <f t="shared" si="9"/>
        <v>0</v>
      </c>
      <c r="S42" s="47"/>
      <c r="T42" s="46">
        <f t="shared" si="29"/>
        <v>0</v>
      </c>
      <c r="U42" s="118" t="str">
        <f t="shared" si="30"/>
        <v/>
      </c>
      <c r="V42" s="122" t="str">
        <f t="shared" si="31"/>
        <v/>
      </c>
      <c r="W42" s="104">
        <f t="shared" si="10"/>
        <v>0</v>
      </c>
      <c r="X42" s="118" t="str">
        <f t="shared" si="32"/>
        <v/>
      </c>
      <c r="Y42" s="127" t="str">
        <f t="shared" si="11"/>
        <v/>
      </c>
      <c r="Z42" s="123"/>
      <c r="AA42" s="44" t="str">
        <f t="shared" si="12"/>
        <v/>
      </c>
      <c r="AB42" s="26"/>
      <c r="AC42" s="26"/>
      <c r="AD42" s="137" t="str">
        <f t="shared" si="13"/>
        <v/>
      </c>
      <c r="AG42" s="33">
        <f t="shared" si="36"/>
        <v>0</v>
      </c>
      <c r="AH42" s="28">
        <f t="shared" si="14"/>
        <v>0</v>
      </c>
      <c r="AI42" s="28">
        <f t="shared" si="15"/>
        <v>0</v>
      </c>
      <c r="AJ42" s="49">
        <f t="shared" si="16"/>
        <v>0</v>
      </c>
      <c r="AK42" s="49">
        <f t="shared" si="17"/>
        <v>0</v>
      </c>
      <c r="AL42" s="49" t="e">
        <f t="shared" si="18"/>
        <v>#N/A</v>
      </c>
      <c r="AM42" s="49">
        <f t="shared" si="37"/>
        <v>0</v>
      </c>
      <c r="AN42" s="49">
        <f t="shared" si="19"/>
        <v>0</v>
      </c>
      <c r="AO42" s="49" t="e">
        <f t="shared" si="20"/>
        <v>#N/A</v>
      </c>
      <c r="AP42" s="49">
        <f t="shared" si="38"/>
        <v>0</v>
      </c>
      <c r="AQ42" s="49">
        <f t="shared" si="21"/>
        <v>0</v>
      </c>
      <c r="AR42" s="49" t="e">
        <f t="shared" si="22"/>
        <v>#N/A</v>
      </c>
      <c r="AS42" s="49">
        <f t="shared" si="23"/>
        <v>0</v>
      </c>
      <c r="AT42" s="49">
        <f t="shared" si="24"/>
        <v>0</v>
      </c>
      <c r="AU42" s="49">
        <f t="shared" si="25"/>
        <v>0</v>
      </c>
      <c r="AV42" s="49">
        <f t="shared" si="26"/>
        <v>0</v>
      </c>
      <c r="AW42" s="49" t="e">
        <f t="shared" si="27"/>
        <v>#N/A</v>
      </c>
      <c r="AY42" s="25" t="s">
        <v>84</v>
      </c>
      <c r="AZ42" s="26">
        <v>78</v>
      </c>
      <c r="BA42" s="26">
        <v>76</v>
      </c>
      <c r="BB42" s="27">
        <f t="shared" si="40"/>
        <v>78</v>
      </c>
      <c r="BC42" s="150">
        <v>6</v>
      </c>
      <c r="BD42" s="26">
        <v>2</v>
      </c>
    </row>
    <row r="43" spans="7:58">
      <c r="G43" s="67">
        <f>SUM($AG$17:AG43)*AG43</f>
        <v>0</v>
      </c>
      <c r="H43" s="35"/>
      <c r="I43" s="33">
        <f t="shared" si="6"/>
        <v>0</v>
      </c>
      <c r="J43" s="33" t="str">
        <f t="shared" si="7"/>
        <v/>
      </c>
      <c r="K43" s="79">
        <f t="shared" si="8"/>
        <v>0</v>
      </c>
      <c r="L43" s="143">
        <v>0</v>
      </c>
      <c r="M43" s="42">
        <v>0</v>
      </c>
      <c r="N43" s="43">
        <v>0</v>
      </c>
      <c r="O43" s="139" t="str">
        <f t="shared" si="28"/>
        <v/>
      </c>
      <c r="P43" s="190">
        <v>0</v>
      </c>
      <c r="Q43" s="142">
        <v>0</v>
      </c>
      <c r="R43" s="140">
        <f t="shared" si="9"/>
        <v>0</v>
      </c>
      <c r="S43" s="47"/>
      <c r="T43" s="46">
        <f t="shared" si="29"/>
        <v>0</v>
      </c>
      <c r="U43" s="118" t="str">
        <f t="shared" si="30"/>
        <v/>
      </c>
      <c r="V43" s="122" t="str">
        <f t="shared" si="31"/>
        <v/>
      </c>
      <c r="W43" s="104">
        <f t="shared" si="10"/>
        <v>0</v>
      </c>
      <c r="X43" s="118" t="str">
        <f t="shared" si="32"/>
        <v/>
      </c>
      <c r="Y43" s="127" t="str">
        <f t="shared" si="11"/>
        <v/>
      </c>
      <c r="Z43" s="123"/>
      <c r="AA43" s="44" t="str">
        <f t="shared" si="12"/>
        <v/>
      </c>
      <c r="AB43" s="26"/>
      <c r="AC43" s="26"/>
      <c r="AD43" s="137" t="str">
        <f t="shared" si="13"/>
        <v/>
      </c>
      <c r="AG43" s="33">
        <f t="shared" si="36"/>
        <v>0</v>
      </c>
      <c r="AH43" s="28">
        <f t="shared" si="14"/>
        <v>0</v>
      </c>
      <c r="AI43" s="28">
        <f t="shared" si="15"/>
        <v>0</v>
      </c>
      <c r="AJ43" s="49">
        <f t="shared" si="16"/>
        <v>0</v>
      </c>
      <c r="AK43" s="49">
        <f t="shared" si="17"/>
        <v>0</v>
      </c>
      <c r="AL43" s="49" t="e">
        <f t="shared" si="18"/>
        <v>#N/A</v>
      </c>
      <c r="AM43" s="49">
        <f t="shared" si="37"/>
        <v>0</v>
      </c>
      <c r="AN43" s="49">
        <f t="shared" si="19"/>
        <v>0</v>
      </c>
      <c r="AO43" s="49" t="e">
        <f t="shared" si="20"/>
        <v>#N/A</v>
      </c>
      <c r="AP43" s="49">
        <f t="shared" si="38"/>
        <v>0</v>
      </c>
      <c r="AQ43" s="49">
        <f t="shared" si="21"/>
        <v>0</v>
      </c>
      <c r="AR43" s="49" t="e">
        <f t="shared" si="22"/>
        <v>#N/A</v>
      </c>
      <c r="AS43" s="49">
        <f t="shared" si="23"/>
        <v>0</v>
      </c>
      <c r="AT43" s="49">
        <f t="shared" si="24"/>
        <v>0</v>
      </c>
      <c r="AU43" s="49">
        <f t="shared" si="25"/>
        <v>0</v>
      </c>
      <c r="AV43" s="49">
        <f t="shared" si="26"/>
        <v>0</v>
      </c>
      <c r="AW43" s="49" t="e">
        <f t="shared" si="27"/>
        <v>#N/A</v>
      </c>
      <c r="AY43" s="25" t="s">
        <v>85</v>
      </c>
      <c r="AZ43" s="26">
        <v>84</v>
      </c>
      <c r="BA43" s="26">
        <v>83</v>
      </c>
      <c r="BB43" s="27">
        <f t="shared" si="40"/>
        <v>84</v>
      </c>
      <c r="BC43" s="151">
        <v>7</v>
      </c>
      <c r="BD43" s="26">
        <v>1</v>
      </c>
    </row>
    <row r="44" spans="7:58">
      <c r="G44" s="67">
        <f>SUM($AG$17:AG44)*AG44</f>
        <v>0</v>
      </c>
      <c r="H44" s="35"/>
      <c r="I44" s="33">
        <f t="shared" si="6"/>
        <v>0</v>
      </c>
      <c r="J44" s="33" t="str">
        <f t="shared" si="7"/>
        <v/>
      </c>
      <c r="K44" s="79">
        <f t="shared" si="8"/>
        <v>0</v>
      </c>
      <c r="L44" s="143">
        <v>0</v>
      </c>
      <c r="M44" s="42">
        <v>0</v>
      </c>
      <c r="N44" s="43">
        <v>0</v>
      </c>
      <c r="O44" s="139" t="str">
        <f t="shared" si="28"/>
        <v/>
      </c>
      <c r="P44" s="190">
        <v>0</v>
      </c>
      <c r="Q44" s="142">
        <v>0</v>
      </c>
      <c r="R44" s="140">
        <f t="shared" si="9"/>
        <v>0</v>
      </c>
      <c r="S44" s="47"/>
      <c r="T44" s="46">
        <f t="shared" si="29"/>
        <v>0</v>
      </c>
      <c r="U44" s="118" t="str">
        <f t="shared" si="30"/>
        <v/>
      </c>
      <c r="V44" s="122" t="str">
        <f t="shared" si="31"/>
        <v/>
      </c>
      <c r="W44" s="104">
        <f t="shared" si="10"/>
        <v>0</v>
      </c>
      <c r="X44" s="118" t="str">
        <f t="shared" si="32"/>
        <v/>
      </c>
      <c r="Y44" s="127" t="str">
        <f t="shared" si="11"/>
        <v/>
      </c>
      <c r="Z44" s="123"/>
      <c r="AA44" s="44" t="str">
        <f t="shared" si="12"/>
        <v/>
      </c>
      <c r="AB44" s="26"/>
      <c r="AC44" s="26"/>
      <c r="AD44" s="137" t="str">
        <f t="shared" si="13"/>
        <v/>
      </c>
      <c r="AG44" s="33">
        <f t="shared" si="36"/>
        <v>0</v>
      </c>
      <c r="AH44" s="28">
        <f t="shared" si="14"/>
        <v>0</v>
      </c>
      <c r="AI44" s="28">
        <f t="shared" si="15"/>
        <v>0</v>
      </c>
      <c r="AJ44" s="49">
        <f t="shared" si="16"/>
        <v>0</v>
      </c>
      <c r="AK44" s="49">
        <f t="shared" si="17"/>
        <v>0</v>
      </c>
      <c r="AL44" s="49" t="e">
        <f t="shared" si="18"/>
        <v>#N/A</v>
      </c>
      <c r="AM44" s="49">
        <f t="shared" si="37"/>
        <v>0</v>
      </c>
      <c r="AN44" s="49">
        <f t="shared" si="19"/>
        <v>0</v>
      </c>
      <c r="AO44" s="49" t="e">
        <f t="shared" si="20"/>
        <v>#N/A</v>
      </c>
      <c r="AP44" s="49">
        <f t="shared" si="38"/>
        <v>0</v>
      </c>
      <c r="AQ44" s="49">
        <f t="shared" si="21"/>
        <v>0</v>
      </c>
      <c r="AR44" s="49" t="e">
        <f t="shared" si="22"/>
        <v>#N/A</v>
      </c>
      <c r="AS44" s="49">
        <f t="shared" si="23"/>
        <v>0</v>
      </c>
      <c r="AT44" s="49">
        <f t="shared" si="24"/>
        <v>0</v>
      </c>
      <c r="AU44" s="49">
        <f t="shared" si="25"/>
        <v>0</v>
      </c>
      <c r="AV44" s="49">
        <f t="shared" si="26"/>
        <v>0</v>
      </c>
      <c r="AW44" s="49" t="e">
        <f t="shared" si="27"/>
        <v>#N/A</v>
      </c>
    </row>
    <row r="45" spans="7:58">
      <c r="G45" s="67">
        <f>SUM($AG$17:AG45)*AG45</f>
        <v>0</v>
      </c>
      <c r="H45" s="35"/>
      <c r="I45" s="33">
        <f t="shared" si="6"/>
        <v>0</v>
      </c>
      <c r="J45" s="33" t="str">
        <f t="shared" si="7"/>
        <v/>
      </c>
      <c r="K45" s="79">
        <f t="shared" si="8"/>
        <v>0</v>
      </c>
      <c r="L45" s="143">
        <v>0</v>
      </c>
      <c r="M45" s="42">
        <v>0</v>
      </c>
      <c r="N45" s="43">
        <v>0</v>
      </c>
      <c r="O45" s="139" t="str">
        <f t="shared" si="28"/>
        <v/>
      </c>
      <c r="P45" s="190">
        <v>0</v>
      </c>
      <c r="Q45" s="142">
        <v>0</v>
      </c>
      <c r="R45" s="140">
        <f t="shared" si="9"/>
        <v>0</v>
      </c>
      <c r="S45" s="47"/>
      <c r="T45" s="46">
        <f t="shared" si="29"/>
        <v>0</v>
      </c>
      <c r="U45" s="118" t="str">
        <f t="shared" si="30"/>
        <v/>
      </c>
      <c r="V45" s="122" t="str">
        <f t="shared" si="31"/>
        <v/>
      </c>
      <c r="W45" s="104">
        <f t="shared" si="10"/>
        <v>0</v>
      </c>
      <c r="X45" s="118" t="str">
        <f t="shared" si="32"/>
        <v/>
      </c>
      <c r="Y45" s="127" t="str">
        <f t="shared" si="11"/>
        <v/>
      </c>
      <c r="Z45" s="123"/>
      <c r="AA45" s="44" t="str">
        <f t="shared" si="12"/>
        <v/>
      </c>
      <c r="AB45" s="26"/>
      <c r="AC45" s="26"/>
      <c r="AD45" s="137" t="str">
        <f t="shared" si="13"/>
        <v/>
      </c>
      <c r="AG45" s="33">
        <f t="shared" si="36"/>
        <v>0</v>
      </c>
      <c r="AH45" s="28">
        <f t="shared" si="14"/>
        <v>0</v>
      </c>
      <c r="AI45" s="28">
        <f t="shared" si="15"/>
        <v>0</v>
      </c>
      <c r="AJ45" s="49">
        <f t="shared" si="16"/>
        <v>0</v>
      </c>
      <c r="AK45" s="49">
        <f t="shared" si="17"/>
        <v>0</v>
      </c>
      <c r="AL45" s="49" t="e">
        <f t="shared" si="18"/>
        <v>#N/A</v>
      </c>
      <c r="AM45" s="49">
        <f t="shared" si="37"/>
        <v>0</v>
      </c>
      <c r="AN45" s="49">
        <f t="shared" si="19"/>
        <v>0</v>
      </c>
      <c r="AO45" s="49" t="e">
        <f t="shared" si="20"/>
        <v>#N/A</v>
      </c>
      <c r="AP45" s="49">
        <f t="shared" si="38"/>
        <v>0</v>
      </c>
      <c r="AQ45" s="49">
        <f t="shared" si="21"/>
        <v>0</v>
      </c>
      <c r="AR45" s="49" t="e">
        <f t="shared" si="22"/>
        <v>#N/A</v>
      </c>
      <c r="AS45" s="49">
        <f t="shared" si="23"/>
        <v>0</v>
      </c>
      <c r="AT45" s="49">
        <f t="shared" si="24"/>
        <v>0</v>
      </c>
      <c r="AU45" s="49">
        <f t="shared" si="25"/>
        <v>0</v>
      </c>
      <c r="AV45" s="49">
        <f t="shared" si="26"/>
        <v>0</v>
      </c>
      <c r="AW45" s="49" t="e">
        <f t="shared" si="27"/>
        <v>#N/A</v>
      </c>
    </row>
    <row r="46" spans="7:58">
      <c r="G46" s="67">
        <f>SUM($AG$17:AG46)*AG46</f>
        <v>0</v>
      </c>
      <c r="H46" s="35"/>
      <c r="I46" s="33">
        <f t="shared" si="6"/>
        <v>0</v>
      </c>
      <c r="J46" s="33" t="str">
        <f t="shared" si="7"/>
        <v/>
      </c>
      <c r="K46" s="79">
        <f t="shared" si="8"/>
        <v>0</v>
      </c>
      <c r="L46" s="143">
        <v>0</v>
      </c>
      <c r="M46" s="42">
        <v>0</v>
      </c>
      <c r="N46" s="43">
        <v>0</v>
      </c>
      <c r="O46" s="139" t="str">
        <f t="shared" si="28"/>
        <v/>
      </c>
      <c r="P46" s="190">
        <v>0</v>
      </c>
      <c r="Q46" s="142">
        <v>0</v>
      </c>
      <c r="R46" s="140">
        <f t="shared" si="9"/>
        <v>0</v>
      </c>
      <c r="S46" s="47"/>
      <c r="T46" s="46">
        <f t="shared" si="29"/>
        <v>0</v>
      </c>
      <c r="U46" s="118" t="str">
        <f t="shared" si="30"/>
        <v/>
      </c>
      <c r="V46" s="122" t="str">
        <f t="shared" si="31"/>
        <v/>
      </c>
      <c r="W46" s="104">
        <f t="shared" si="10"/>
        <v>0</v>
      </c>
      <c r="X46" s="118" t="str">
        <f t="shared" si="32"/>
        <v/>
      </c>
      <c r="Y46" s="127" t="str">
        <f t="shared" si="11"/>
        <v/>
      </c>
      <c r="Z46" s="123"/>
      <c r="AA46" s="44" t="str">
        <f t="shared" si="12"/>
        <v/>
      </c>
      <c r="AB46" s="26"/>
      <c r="AC46" s="26"/>
      <c r="AD46" s="137" t="str">
        <f t="shared" si="13"/>
        <v/>
      </c>
      <c r="AG46" s="33">
        <f t="shared" si="36"/>
        <v>0</v>
      </c>
      <c r="AH46" s="28">
        <f t="shared" si="14"/>
        <v>0</v>
      </c>
      <c r="AI46" s="28">
        <f t="shared" si="15"/>
        <v>0</v>
      </c>
      <c r="AJ46" s="49">
        <f t="shared" si="16"/>
        <v>0</v>
      </c>
      <c r="AK46" s="49">
        <f t="shared" si="17"/>
        <v>0</v>
      </c>
      <c r="AL46" s="49" t="e">
        <f t="shared" si="18"/>
        <v>#N/A</v>
      </c>
      <c r="AM46" s="49">
        <f t="shared" si="37"/>
        <v>0</v>
      </c>
      <c r="AN46" s="49">
        <f t="shared" si="19"/>
        <v>0</v>
      </c>
      <c r="AO46" s="49" t="e">
        <f t="shared" si="20"/>
        <v>#N/A</v>
      </c>
      <c r="AP46" s="49">
        <f t="shared" si="38"/>
        <v>0</v>
      </c>
      <c r="AQ46" s="49">
        <f t="shared" si="21"/>
        <v>0</v>
      </c>
      <c r="AR46" s="49" t="e">
        <f t="shared" si="22"/>
        <v>#N/A</v>
      </c>
      <c r="AS46" s="49">
        <f t="shared" si="23"/>
        <v>0</v>
      </c>
      <c r="AT46" s="49">
        <f t="shared" si="24"/>
        <v>0</v>
      </c>
      <c r="AU46" s="49">
        <f t="shared" si="25"/>
        <v>0</v>
      </c>
      <c r="AV46" s="49">
        <f t="shared" si="26"/>
        <v>0</v>
      </c>
      <c r="AW46" s="49" t="e">
        <f t="shared" si="27"/>
        <v>#N/A</v>
      </c>
      <c r="AY46" s="154" t="s">
        <v>122</v>
      </c>
      <c r="AZ46" s="26" t="s">
        <v>44</v>
      </c>
      <c r="BA46" s="26" t="s">
        <v>51</v>
      </c>
    </row>
    <row r="47" spans="7:58">
      <c r="G47" s="67">
        <f>SUM($AG$17:AG47)*AG47</f>
        <v>0</v>
      </c>
      <c r="H47" s="35"/>
      <c r="I47" s="33">
        <f t="shared" si="6"/>
        <v>0</v>
      </c>
      <c r="J47" s="33" t="str">
        <f t="shared" si="7"/>
        <v/>
      </c>
      <c r="K47" s="79">
        <f t="shared" si="8"/>
        <v>0</v>
      </c>
      <c r="L47" s="143">
        <v>0</v>
      </c>
      <c r="M47" s="42">
        <v>0</v>
      </c>
      <c r="N47" s="43">
        <v>0</v>
      </c>
      <c r="O47" s="139" t="str">
        <f t="shared" si="28"/>
        <v/>
      </c>
      <c r="P47" s="190">
        <v>0</v>
      </c>
      <c r="Q47" s="142">
        <v>0</v>
      </c>
      <c r="R47" s="140">
        <f t="shared" si="9"/>
        <v>0</v>
      </c>
      <c r="S47" s="47"/>
      <c r="T47" s="46">
        <f t="shared" si="29"/>
        <v>0</v>
      </c>
      <c r="U47" s="118" t="str">
        <f t="shared" si="30"/>
        <v/>
      </c>
      <c r="V47" s="122" t="str">
        <f t="shared" si="31"/>
        <v/>
      </c>
      <c r="W47" s="104">
        <f t="shared" si="10"/>
        <v>0</v>
      </c>
      <c r="X47" s="118" t="str">
        <f t="shared" si="32"/>
        <v/>
      </c>
      <c r="Y47" s="127" t="str">
        <f t="shared" si="11"/>
        <v/>
      </c>
      <c r="Z47" s="123"/>
      <c r="AA47" s="44" t="str">
        <f t="shared" si="12"/>
        <v/>
      </c>
      <c r="AB47" s="26"/>
      <c r="AC47" s="26"/>
      <c r="AD47" s="137" t="str">
        <f t="shared" si="13"/>
        <v/>
      </c>
      <c r="AG47" s="33">
        <f t="shared" si="36"/>
        <v>0</v>
      </c>
      <c r="AH47" s="28">
        <f t="shared" si="14"/>
        <v>0</v>
      </c>
      <c r="AI47" s="28">
        <f t="shared" si="15"/>
        <v>0</v>
      </c>
      <c r="AJ47" s="49">
        <f t="shared" si="16"/>
        <v>0</v>
      </c>
      <c r="AK47" s="49">
        <f t="shared" si="17"/>
        <v>0</v>
      </c>
      <c r="AL47" s="49" t="e">
        <f t="shared" si="18"/>
        <v>#N/A</v>
      </c>
      <c r="AM47" s="49">
        <f t="shared" si="37"/>
        <v>0</v>
      </c>
      <c r="AN47" s="49">
        <f t="shared" si="19"/>
        <v>0</v>
      </c>
      <c r="AO47" s="49" t="e">
        <f t="shared" si="20"/>
        <v>#N/A</v>
      </c>
      <c r="AP47" s="49">
        <f t="shared" si="38"/>
        <v>0</v>
      </c>
      <c r="AQ47" s="49">
        <f t="shared" si="21"/>
        <v>0</v>
      </c>
      <c r="AR47" s="49" t="e">
        <f t="shared" si="22"/>
        <v>#N/A</v>
      </c>
      <c r="AS47" s="49">
        <f t="shared" si="23"/>
        <v>0</v>
      </c>
      <c r="AT47" s="49">
        <f t="shared" si="24"/>
        <v>0</v>
      </c>
      <c r="AU47" s="49">
        <f t="shared" si="25"/>
        <v>0</v>
      </c>
      <c r="AV47" s="49">
        <f t="shared" si="26"/>
        <v>0</v>
      </c>
      <c r="AW47" s="49" t="e">
        <f t="shared" si="27"/>
        <v>#N/A</v>
      </c>
      <c r="AY47" s="25" t="s">
        <v>45</v>
      </c>
      <c r="AZ47" s="26">
        <v>0</v>
      </c>
      <c r="BA47" s="26">
        <v>0</v>
      </c>
      <c r="BB47" s="151">
        <v>1</v>
      </c>
      <c r="BC47" s="26">
        <v>1</v>
      </c>
    </row>
    <row r="48" spans="7:58">
      <c r="G48" s="67">
        <f>SUM($AG$17:AG48)*AG48</f>
        <v>0</v>
      </c>
      <c r="H48" s="35"/>
      <c r="I48" s="33">
        <f t="shared" si="6"/>
        <v>0</v>
      </c>
      <c r="J48" s="33" t="str">
        <f t="shared" si="7"/>
        <v/>
      </c>
      <c r="K48" s="79">
        <f t="shared" si="8"/>
        <v>0</v>
      </c>
      <c r="L48" s="143">
        <v>0</v>
      </c>
      <c r="M48" s="42">
        <v>0</v>
      </c>
      <c r="N48" s="43">
        <v>0</v>
      </c>
      <c r="O48" s="139" t="str">
        <f t="shared" si="28"/>
        <v/>
      </c>
      <c r="P48" s="190">
        <v>0</v>
      </c>
      <c r="Q48" s="142">
        <v>0</v>
      </c>
      <c r="R48" s="140">
        <f t="shared" si="9"/>
        <v>0</v>
      </c>
      <c r="S48" s="47"/>
      <c r="T48" s="46">
        <f t="shared" si="29"/>
        <v>0</v>
      </c>
      <c r="U48" s="118" t="str">
        <f t="shared" si="30"/>
        <v/>
      </c>
      <c r="V48" s="122" t="str">
        <f t="shared" si="31"/>
        <v/>
      </c>
      <c r="W48" s="104">
        <f t="shared" si="10"/>
        <v>0</v>
      </c>
      <c r="X48" s="118" t="str">
        <f t="shared" si="32"/>
        <v/>
      </c>
      <c r="Y48" s="127" t="str">
        <f t="shared" si="11"/>
        <v/>
      </c>
      <c r="Z48" s="123"/>
      <c r="AA48" s="44" t="str">
        <f t="shared" si="12"/>
        <v/>
      </c>
      <c r="AB48" s="26"/>
      <c r="AC48" s="26"/>
      <c r="AD48" s="137" t="str">
        <f t="shared" si="13"/>
        <v/>
      </c>
      <c r="AG48" s="33">
        <f t="shared" si="36"/>
        <v>0</v>
      </c>
      <c r="AH48" s="28">
        <f t="shared" si="14"/>
        <v>0</v>
      </c>
      <c r="AI48" s="28">
        <f t="shared" si="15"/>
        <v>0</v>
      </c>
      <c r="AJ48" s="49">
        <f t="shared" si="16"/>
        <v>0</v>
      </c>
      <c r="AK48" s="49">
        <f t="shared" si="17"/>
        <v>0</v>
      </c>
      <c r="AL48" s="49" t="e">
        <f t="shared" si="18"/>
        <v>#N/A</v>
      </c>
      <c r="AM48" s="49">
        <f t="shared" si="37"/>
        <v>0</v>
      </c>
      <c r="AN48" s="49">
        <f t="shared" si="19"/>
        <v>0</v>
      </c>
      <c r="AO48" s="49" t="e">
        <f t="shared" si="20"/>
        <v>#N/A</v>
      </c>
      <c r="AP48" s="49">
        <f t="shared" si="38"/>
        <v>0</v>
      </c>
      <c r="AQ48" s="49">
        <f t="shared" si="21"/>
        <v>0</v>
      </c>
      <c r="AR48" s="49" t="e">
        <f t="shared" si="22"/>
        <v>#N/A</v>
      </c>
      <c r="AS48" s="49">
        <f t="shared" si="23"/>
        <v>0</v>
      </c>
      <c r="AT48" s="49">
        <f t="shared" si="24"/>
        <v>0</v>
      </c>
      <c r="AU48" s="49">
        <f t="shared" si="25"/>
        <v>0</v>
      </c>
      <c r="AV48" s="49">
        <f t="shared" si="26"/>
        <v>0</v>
      </c>
      <c r="AW48" s="49" t="e">
        <f t="shared" si="27"/>
        <v>#N/A</v>
      </c>
      <c r="AY48" s="25" t="s">
        <v>46</v>
      </c>
      <c r="AZ48" s="26">
        <v>90</v>
      </c>
      <c r="BA48" s="26">
        <v>60</v>
      </c>
      <c r="BB48" s="149">
        <v>2</v>
      </c>
      <c r="BC48" s="26">
        <v>3</v>
      </c>
    </row>
    <row r="49" spans="7:58">
      <c r="G49" s="67">
        <f>SUM($AG$17:AG49)*AG49</f>
        <v>0</v>
      </c>
      <c r="H49" s="35"/>
      <c r="I49" s="33">
        <f t="shared" ref="I49:I80" si="41">ROUNDDOWN((H49-$P$6)/365,0)*AG49</f>
        <v>0</v>
      </c>
      <c r="J49" s="33" t="str">
        <f t="shared" ref="J49:J80" si="42">IF(ISBLANK($J$6),"",$J$6)</f>
        <v/>
      </c>
      <c r="K49" s="79">
        <f t="shared" ref="K49:K80" si="43">IF($N$6=0,$BC$6,$N$6)</f>
        <v>0</v>
      </c>
      <c r="L49" s="143">
        <v>0</v>
      </c>
      <c r="M49" s="42">
        <v>0</v>
      </c>
      <c r="N49" s="43">
        <v>0</v>
      </c>
      <c r="O49" s="139" t="str">
        <f t="shared" si="28"/>
        <v/>
      </c>
      <c r="P49" s="190">
        <v>0</v>
      </c>
      <c r="Q49" s="142">
        <v>0</v>
      </c>
      <c r="R49" s="140">
        <f t="shared" ref="R49:R80" si="44">IF(AI49=0,0,(((AI49/(K49^1.5))-18)/100)*AG49)</f>
        <v>0</v>
      </c>
      <c r="S49" s="47"/>
      <c r="T49" s="46">
        <f t="shared" si="29"/>
        <v>0</v>
      </c>
      <c r="U49" s="118" t="str">
        <f t="shared" si="30"/>
        <v/>
      </c>
      <c r="V49" s="122" t="str">
        <f t="shared" ref="V49:V80" si="45">IF(ISERROR(INDEX($AY$28:$AY$33,MATCH(AK49,$BC$28:$BC$33,))),"",INDEX($AY$28:$AY$33,MATCH(AK49,$BC$28:$BC$33,)))</f>
        <v/>
      </c>
      <c r="W49" s="104">
        <f t="shared" ref="W49:W80" si="46">IF(ISERROR(AH49/(K49*K49)),0,(AH49/(K49*K49)))</f>
        <v>0</v>
      </c>
      <c r="X49" s="118" t="str">
        <f t="shared" si="32"/>
        <v/>
      </c>
      <c r="Y49" s="127" t="str">
        <f t="shared" ref="Y49:Y80" si="47">IF(ISERROR(INDEX($AY$18:$AY$24,MATCH(AN49,$BA$18:$BA$24,))),"",INDEX($AY$18:$AY$24,MATCH(AN49,$BA$18:$BA$24,)))</f>
        <v/>
      </c>
      <c r="Z49" s="123"/>
      <c r="AA49" s="44" t="str">
        <f t="shared" ref="AA49:AA80" si="48">IF(ISERROR(INDEX($AY$37:$AY$43,MATCH(AQ49,$BC$37:$BC$43,))),"",INDEX($AY$37:$AY$43,MATCH(AQ49,$BC$37:$BC$43,)))</f>
        <v/>
      </c>
      <c r="AB49" s="26"/>
      <c r="AC49" s="26"/>
      <c r="AD49" s="137" t="str">
        <f t="shared" ref="AD49:AD80" si="49">IF(ISERROR(INDEX($AY$47:$AY$52,MATCH(AV49,$BB$47:$BB$52,))),"",INDEX($AY$47:$AY$52,MATCH(AV49,$BB$47:$BB$52,)))</f>
        <v/>
      </c>
      <c r="AG49" s="33">
        <f t="shared" si="36"/>
        <v>0</v>
      </c>
      <c r="AH49" s="28">
        <f t="shared" ref="AH49:AH80" si="50">IF(N49=0,(L49+(M49/16))*$AZ$13,N49)</f>
        <v>0</v>
      </c>
      <c r="AI49" s="28">
        <f t="shared" ref="AI49:AI80" si="51">IF(Q49=0,(P49*$AZ$11),Q49)</f>
        <v>0</v>
      </c>
      <c r="AJ49" s="49">
        <f t="shared" ref="AJ49:AJ80" si="52">IF(AND(AI49=0,ISBLANK(S49)),0,1)</f>
        <v>0</v>
      </c>
      <c r="AK49" s="49">
        <f t="shared" ref="AK49:AK80" si="53">IF(T49&gt;$BB$33,$BC$33,IF(T49&gt;$BB$32,$BC$32,IF(T49&gt;$BB$31,$BC$31,IF(T49&gt;$BB$30,$BC$30,IF(T49&gt;$BB$29,$BC$29,$BC$28)))))*AJ49</f>
        <v>0</v>
      </c>
      <c r="AL49" s="49" t="e">
        <f t="shared" ref="AL49:AL80" si="54">INDEX($BD$28:$BD$33,MATCH(AK49,$BC$28:$BC$33,))</f>
        <v>#N/A</v>
      </c>
      <c r="AM49" s="49">
        <f t="shared" si="37"/>
        <v>0</v>
      </c>
      <c r="AN49" s="49">
        <f t="shared" ref="AN49:AN80" si="55">IF(W49&gt;$AZ$24,$BA$24,IF(W49&gt;$AZ$23,$BA$23,IF(W49&gt;$AZ$22,$BA$22,IF(W49&gt;$AZ$21,$BA$21,IF(W49&gt;$AZ$20,$BA$20,IF(W49&gt;$AZ$19,$BA$19,$BA$18))))))*AM49</f>
        <v>0</v>
      </c>
      <c r="AO49" s="49" t="e">
        <f t="shared" ref="AO49:AO80" si="56">INDEX($BB$18:$BB$24,MATCH(AN49,$BA$18:$BA$24,))</f>
        <v>#N/A</v>
      </c>
      <c r="AP49" s="49">
        <f t="shared" si="38"/>
        <v>0</v>
      </c>
      <c r="AQ49" s="49">
        <f t="shared" ref="AQ49:AQ80" si="57">IF(Z49&gt;$BB$43,$BC$43,IF(Z49&gt;$BB$42,$BC$42,IF(Z49&gt;$BB$41,$BC$41,IF(Z49&gt;$BB$40,$BC$40,IF(Z49&gt;$BB$39,$BC$39,IF(Z49&gt;$BB$38,$BC$38,$BC$37))))))*AP49</f>
        <v>0</v>
      </c>
      <c r="AR49" s="49" t="e">
        <f t="shared" ref="AR49:AR80" si="58">INDEX($BD$37:$BD$43,MATCH(AQ49,$BC$37:$BC$43,))</f>
        <v>#N/A</v>
      </c>
      <c r="AS49" s="49">
        <f t="shared" ref="AS49:AS80" si="59">IF(COUNTA(AB49:AC49)=2,1,0)</f>
        <v>0</v>
      </c>
      <c r="AT49" s="49">
        <f t="shared" ref="AT49:AT80" si="60">IF(AB49&gt;AZ$52,$BB$52,IF(AB49&gt;AZ$51,$BB$51,IF(AB49&gt;AZ$50,$BB$50,IF(AB49&gt;AZ$49,$BB$49,IF(AB49&gt;AZ$48,$BB$48,$BB$47)))))*$AS49</f>
        <v>0</v>
      </c>
      <c r="AU49" s="49">
        <f t="shared" ref="AU49:AU80" si="61">IF(AC49&gt;BA$52,$BB$52,IF(AC49&gt;BA$51,$BB$51,IF(AC49&gt;BA$50,$BB$50,IF(AC49&gt;BA$49,$BB$49,IF(AC49&gt;BA$48,$BB$48,$BB$47)))))*$AS49</f>
        <v>0</v>
      </c>
      <c r="AV49" s="49">
        <f t="shared" ref="AV49:AV80" si="62">IF(COUNTIF(AT49:AU49,$BB$47),$BB$47,ROUND(AVERAGE(AT49:AU49),0))</f>
        <v>0</v>
      </c>
      <c r="AW49" s="49" t="e">
        <f t="shared" ref="AW49:AW80" si="63">INDEX($BC$47:$BC$52,MATCH(AV49,$BB$47:$BB$52,))</f>
        <v>#N/A</v>
      </c>
      <c r="AY49" s="25" t="s">
        <v>47</v>
      </c>
      <c r="AZ49" s="26">
        <v>119</v>
      </c>
      <c r="BA49" s="26">
        <v>79</v>
      </c>
      <c r="BB49" s="150">
        <v>3</v>
      </c>
      <c r="BC49" s="26">
        <v>2</v>
      </c>
    </row>
    <row r="50" spans="7:58">
      <c r="G50" s="67">
        <f>SUM($AG$17:AG50)*AG50</f>
        <v>0</v>
      </c>
      <c r="H50" s="35"/>
      <c r="I50" s="33">
        <f t="shared" si="41"/>
        <v>0</v>
      </c>
      <c r="J50" s="33" t="str">
        <f t="shared" si="42"/>
        <v/>
      </c>
      <c r="K50" s="79">
        <f t="shared" si="43"/>
        <v>0</v>
      </c>
      <c r="L50" s="143">
        <v>0</v>
      </c>
      <c r="M50" s="42">
        <v>0</v>
      </c>
      <c r="N50" s="43">
        <v>0</v>
      </c>
      <c r="O50" s="139" t="str">
        <f t="shared" ref="O50:O67" si="64">IF(AH50&gt;0,IF(AH50&lt;AH49,$BP$24,IF(AH50&gt;AH49,$BP$23,$BP$25)),"")</f>
        <v/>
      </c>
      <c r="P50" s="190">
        <v>0</v>
      </c>
      <c r="Q50" s="142">
        <v>0</v>
      </c>
      <c r="R50" s="140">
        <f t="shared" si="44"/>
        <v>0</v>
      </c>
      <c r="S50" s="47"/>
      <c r="T50" s="46">
        <f t="shared" si="29"/>
        <v>0</v>
      </c>
      <c r="U50" s="118" t="str">
        <f t="shared" ref="U50:U67" si="65">IF(AJ50=1,IF(T50&lt;T49,$BP$24,IF(T50&gt;T49,$BP$23,$BP$25)),"")</f>
        <v/>
      </c>
      <c r="V50" s="122" t="str">
        <f t="shared" si="45"/>
        <v/>
      </c>
      <c r="W50" s="104">
        <f t="shared" si="46"/>
        <v>0</v>
      </c>
      <c r="X50" s="118" t="str">
        <f t="shared" ref="X50:X67" si="66">IF(AM50=1,IF(W50&lt;W49,$BP$24,IF(W50&gt;W49,$BP$23,$BP$25)),"")</f>
        <v/>
      </c>
      <c r="Y50" s="127" t="str">
        <f t="shared" si="47"/>
        <v/>
      </c>
      <c r="Z50" s="123"/>
      <c r="AA50" s="44" t="str">
        <f t="shared" si="48"/>
        <v/>
      </c>
      <c r="AB50" s="26"/>
      <c r="AC50" s="26"/>
      <c r="AD50" s="137" t="str">
        <f t="shared" si="49"/>
        <v/>
      </c>
      <c r="AG50" s="33">
        <f t="shared" si="36"/>
        <v>0</v>
      </c>
      <c r="AH50" s="28">
        <f t="shared" si="50"/>
        <v>0</v>
      </c>
      <c r="AI50" s="28">
        <f t="shared" si="51"/>
        <v>0</v>
      </c>
      <c r="AJ50" s="49">
        <f t="shared" si="52"/>
        <v>0</v>
      </c>
      <c r="AK50" s="49">
        <f t="shared" si="53"/>
        <v>0</v>
      </c>
      <c r="AL50" s="49" t="e">
        <f t="shared" si="54"/>
        <v>#N/A</v>
      </c>
      <c r="AM50" s="49">
        <f t="shared" si="37"/>
        <v>0</v>
      </c>
      <c r="AN50" s="49">
        <f t="shared" si="55"/>
        <v>0</v>
      </c>
      <c r="AO50" s="49" t="e">
        <f t="shared" si="56"/>
        <v>#N/A</v>
      </c>
      <c r="AP50" s="49">
        <f t="shared" si="38"/>
        <v>0</v>
      </c>
      <c r="AQ50" s="49">
        <f t="shared" si="57"/>
        <v>0</v>
      </c>
      <c r="AR50" s="49" t="e">
        <f t="shared" si="58"/>
        <v>#N/A</v>
      </c>
      <c r="AS50" s="49">
        <f t="shared" si="59"/>
        <v>0</v>
      </c>
      <c r="AT50" s="49">
        <f t="shared" si="60"/>
        <v>0</v>
      </c>
      <c r="AU50" s="49">
        <f t="shared" si="61"/>
        <v>0</v>
      </c>
      <c r="AV50" s="49">
        <f t="shared" si="62"/>
        <v>0</v>
      </c>
      <c r="AW50" s="49" t="e">
        <f t="shared" si="63"/>
        <v>#N/A</v>
      </c>
      <c r="AY50" s="25" t="s">
        <v>48</v>
      </c>
      <c r="AZ50" s="26">
        <v>139</v>
      </c>
      <c r="BA50" s="26">
        <v>89</v>
      </c>
      <c r="BB50" s="152">
        <v>4</v>
      </c>
      <c r="BC50" s="26">
        <v>2</v>
      </c>
    </row>
    <row r="51" spans="7:58">
      <c r="G51" s="67">
        <f>SUM($AG$17:AG51)*AG51</f>
        <v>0</v>
      </c>
      <c r="H51" s="35"/>
      <c r="I51" s="33">
        <f t="shared" si="41"/>
        <v>0</v>
      </c>
      <c r="J51" s="33" t="str">
        <f t="shared" si="42"/>
        <v/>
      </c>
      <c r="K51" s="79">
        <f t="shared" si="43"/>
        <v>0</v>
      </c>
      <c r="L51" s="143">
        <v>0</v>
      </c>
      <c r="M51" s="42">
        <v>0</v>
      </c>
      <c r="N51" s="43">
        <v>0</v>
      </c>
      <c r="O51" s="139" t="str">
        <f t="shared" si="64"/>
        <v/>
      </c>
      <c r="P51" s="190">
        <v>0</v>
      </c>
      <c r="Q51" s="142">
        <v>0</v>
      </c>
      <c r="R51" s="140">
        <f t="shared" si="44"/>
        <v>0</v>
      </c>
      <c r="S51" s="47"/>
      <c r="T51" s="46">
        <f t="shared" si="29"/>
        <v>0</v>
      </c>
      <c r="U51" s="118" t="str">
        <f t="shared" si="65"/>
        <v/>
      </c>
      <c r="V51" s="122" t="str">
        <f t="shared" si="45"/>
        <v/>
      </c>
      <c r="W51" s="104">
        <f t="shared" si="46"/>
        <v>0</v>
      </c>
      <c r="X51" s="118" t="str">
        <f t="shared" si="66"/>
        <v/>
      </c>
      <c r="Y51" s="127" t="str">
        <f t="shared" si="47"/>
        <v/>
      </c>
      <c r="Z51" s="123"/>
      <c r="AA51" s="44" t="str">
        <f t="shared" si="48"/>
        <v/>
      </c>
      <c r="AB51" s="26"/>
      <c r="AC51" s="26"/>
      <c r="AD51" s="137" t="str">
        <f t="shared" si="49"/>
        <v/>
      </c>
      <c r="AG51" s="33">
        <f t="shared" si="36"/>
        <v>0</v>
      </c>
      <c r="AH51" s="28">
        <f t="shared" si="50"/>
        <v>0</v>
      </c>
      <c r="AI51" s="28">
        <f t="shared" si="51"/>
        <v>0</v>
      </c>
      <c r="AJ51" s="49">
        <f t="shared" si="52"/>
        <v>0</v>
      </c>
      <c r="AK51" s="49">
        <f t="shared" si="53"/>
        <v>0</v>
      </c>
      <c r="AL51" s="49" t="e">
        <f t="shared" si="54"/>
        <v>#N/A</v>
      </c>
      <c r="AM51" s="49">
        <f t="shared" si="37"/>
        <v>0</v>
      </c>
      <c r="AN51" s="49">
        <f t="shared" si="55"/>
        <v>0</v>
      </c>
      <c r="AO51" s="49" t="e">
        <f t="shared" si="56"/>
        <v>#N/A</v>
      </c>
      <c r="AP51" s="49">
        <f t="shared" si="38"/>
        <v>0</v>
      </c>
      <c r="AQ51" s="49">
        <f t="shared" si="57"/>
        <v>0</v>
      </c>
      <c r="AR51" s="49" t="e">
        <f t="shared" si="58"/>
        <v>#N/A</v>
      </c>
      <c r="AS51" s="49">
        <f t="shared" si="59"/>
        <v>0</v>
      </c>
      <c r="AT51" s="49">
        <f t="shared" si="60"/>
        <v>0</v>
      </c>
      <c r="AU51" s="49">
        <f t="shared" si="61"/>
        <v>0</v>
      </c>
      <c r="AV51" s="49">
        <f t="shared" si="62"/>
        <v>0</v>
      </c>
      <c r="AW51" s="49" t="e">
        <f t="shared" si="63"/>
        <v>#N/A</v>
      </c>
      <c r="AY51" s="25" t="s">
        <v>49</v>
      </c>
      <c r="AZ51" s="26">
        <v>159</v>
      </c>
      <c r="BA51" s="26">
        <v>99</v>
      </c>
      <c r="BB51" s="153">
        <v>5</v>
      </c>
      <c r="BC51" s="26">
        <v>1</v>
      </c>
    </row>
    <row r="52" spans="7:58" s="1" customFormat="1">
      <c r="G52" s="67">
        <f>SUM($AG$17:AG52)*AG52</f>
        <v>0</v>
      </c>
      <c r="H52" s="35"/>
      <c r="I52" s="33">
        <f t="shared" si="41"/>
        <v>0</v>
      </c>
      <c r="J52" s="33" t="str">
        <f t="shared" si="42"/>
        <v/>
      </c>
      <c r="K52" s="79">
        <f t="shared" si="43"/>
        <v>0</v>
      </c>
      <c r="L52" s="143">
        <v>0</v>
      </c>
      <c r="M52" s="42">
        <v>0</v>
      </c>
      <c r="N52" s="43">
        <v>0</v>
      </c>
      <c r="O52" s="139" t="str">
        <f t="shared" si="64"/>
        <v/>
      </c>
      <c r="P52" s="190">
        <v>0</v>
      </c>
      <c r="Q52" s="142">
        <v>0</v>
      </c>
      <c r="R52" s="140">
        <f t="shared" si="44"/>
        <v>0</v>
      </c>
      <c r="S52" s="47"/>
      <c r="T52" s="46">
        <f t="shared" si="29"/>
        <v>0</v>
      </c>
      <c r="U52" s="118" t="str">
        <f t="shared" si="65"/>
        <v/>
      </c>
      <c r="V52" s="122" t="str">
        <f t="shared" si="45"/>
        <v/>
      </c>
      <c r="W52" s="104">
        <f t="shared" si="46"/>
        <v>0</v>
      </c>
      <c r="X52" s="118" t="str">
        <f t="shared" si="66"/>
        <v/>
      </c>
      <c r="Y52" s="127" t="str">
        <f t="shared" si="47"/>
        <v/>
      </c>
      <c r="Z52" s="123"/>
      <c r="AA52" s="44" t="str">
        <f t="shared" si="48"/>
        <v/>
      </c>
      <c r="AB52" s="26"/>
      <c r="AC52" s="26"/>
      <c r="AD52" s="137" t="str">
        <f t="shared" si="49"/>
        <v/>
      </c>
      <c r="AG52" s="33">
        <f t="shared" si="36"/>
        <v>0</v>
      </c>
      <c r="AH52" s="28">
        <f t="shared" si="50"/>
        <v>0</v>
      </c>
      <c r="AI52" s="28">
        <f t="shared" si="51"/>
        <v>0</v>
      </c>
      <c r="AJ52" s="49">
        <f t="shared" si="52"/>
        <v>0</v>
      </c>
      <c r="AK52" s="49">
        <f t="shared" si="53"/>
        <v>0</v>
      </c>
      <c r="AL52" s="49" t="e">
        <f t="shared" si="54"/>
        <v>#N/A</v>
      </c>
      <c r="AM52" s="49">
        <f t="shared" si="37"/>
        <v>0</v>
      </c>
      <c r="AN52" s="49">
        <f t="shared" si="55"/>
        <v>0</v>
      </c>
      <c r="AO52" s="49" t="e">
        <f t="shared" si="56"/>
        <v>#N/A</v>
      </c>
      <c r="AP52" s="49">
        <f t="shared" si="38"/>
        <v>0</v>
      </c>
      <c r="AQ52" s="49">
        <f t="shared" si="57"/>
        <v>0</v>
      </c>
      <c r="AR52" s="49" t="e">
        <f t="shared" si="58"/>
        <v>#N/A</v>
      </c>
      <c r="AS52" s="49">
        <f t="shared" si="59"/>
        <v>0</v>
      </c>
      <c r="AT52" s="49">
        <f t="shared" si="60"/>
        <v>0</v>
      </c>
      <c r="AU52" s="49">
        <f t="shared" si="61"/>
        <v>0</v>
      </c>
      <c r="AV52" s="49">
        <f t="shared" si="62"/>
        <v>0</v>
      </c>
      <c r="AW52" s="49" t="e">
        <f t="shared" si="63"/>
        <v>#N/A</v>
      </c>
      <c r="AY52" s="25" t="s">
        <v>50</v>
      </c>
      <c r="AZ52" s="26">
        <v>179</v>
      </c>
      <c r="BA52" s="26">
        <v>109</v>
      </c>
      <c r="BB52" s="153">
        <v>6</v>
      </c>
      <c r="BC52" s="26">
        <v>1</v>
      </c>
    </row>
    <row r="53" spans="7:58" s="1" customFormat="1">
      <c r="G53" s="67">
        <f>SUM($AG$17:AG53)*AG53</f>
        <v>0</v>
      </c>
      <c r="H53" s="35"/>
      <c r="I53" s="33">
        <f t="shared" si="41"/>
        <v>0</v>
      </c>
      <c r="J53" s="33" t="str">
        <f t="shared" si="42"/>
        <v/>
      </c>
      <c r="K53" s="79">
        <f t="shared" si="43"/>
        <v>0</v>
      </c>
      <c r="L53" s="143">
        <v>0</v>
      </c>
      <c r="M53" s="42">
        <v>0</v>
      </c>
      <c r="N53" s="43">
        <v>0</v>
      </c>
      <c r="O53" s="139" t="str">
        <f t="shared" si="64"/>
        <v/>
      </c>
      <c r="P53" s="190">
        <v>0</v>
      </c>
      <c r="Q53" s="142">
        <v>0</v>
      </c>
      <c r="R53" s="140">
        <f t="shared" si="44"/>
        <v>0</v>
      </c>
      <c r="S53" s="47"/>
      <c r="T53" s="46">
        <f t="shared" si="29"/>
        <v>0</v>
      </c>
      <c r="U53" s="118" t="str">
        <f t="shared" si="65"/>
        <v/>
      </c>
      <c r="V53" s="122" t="str">
        <f t="shared" si="45"/>
        <v/>
      </c>
      <c r="W53" s="104">
        <f t="shared" si="46"/>
        <v>0</v>
      </c>
      <c r="X53" s="118" t="str">
        <f t="shared" si="66"/>
        <v/>
      </c>
      <c r="Y53" s="127" t="str">
        <f t="shared" si="47"/>
        <v/>
      </c>
      <c r="Z53" s="123"/>
      <c r="AA53" s="44" t="str">
        <f t="shared" si="48"/>
        <v/>
      </c>
      <c r="AB53" s="26"/>
      <c r="AC53" s="26"/>
      <c r="AD53" s="137" t="str">
        <f t="shared" si="49"/>
        <v/>
      </c>
      <c r="AG53" s="33">
        <f t="shared" si="36"/>
        <v>0</v>
      </c>
      <c r="AH53" s="28">
        <f t="shared" si="50"/>
        <v>0</v>
      </c>
      <c r="AI53" s="28">
        <f t="shared" si="51"/>
        <v>0</v>
      </c>
      <c r="AJ53" s="49">
        <f t="shared" si="52"/>
        <v>0</v>
      </c>
      <c r="AK53" s="49">
        <f t="shared" si="53"/>
        <v>0</v>
      </c>
      <c r="AL53" s="49" t="e">
        <f t="shared" si="54"/>
        <v>#N/A</v>
      </c>
      <c r="AM53" s="49">
        <f t="shared" si="37"/>
        <v>0</v>
      </c>
      <c r="AN53" s="49">
        <f t="shared" si="55"/>
        <v>0</v>
      </c>
      <c r="AO53" s="49" t="e">
        <f t="shared" si="56"/>
        <v>#N/A</v>
      </c>
      <c r="AP53" s="49">
        <f t="shared" si="38"/>
        <v>0</v>
      </c>
      <c r="AQ53" s="49">
        <f t="shared" si="57"/>
        <v>0</v>
      </c>
      <c r="AR53" s="49" t="e">
        <f t="shared" si="58"/>
        <v>#N/A</v>
      </c>
      <c r="AS53" s="49">
        <f t="shared" si="59"/>
        <v>0</v>
      </c>
      <c r="AT53" s="49">
        <f t="shared" si="60"/>
        <v>0</v>
      </c>
      <c r="AU53" s="49">
        <f t="shared" si="61"/>
        <v>0</v>
      </c>
      <c r="AV53" s="49">
        <f t="shared" si="62"/>
        <v>0</v>
      </c>
      <c r="AW53" s="49" t="e">
        <f t="shared" si="63"/>
        <v>#N/A</v>
      </c>
    </row>
    <row r="54" spans="7:58" s="1" customFormat="1">
      <c r="G54" s="67">
        <f>SUM($AG$17:AG54)*AG54</f>
        <v>0</v>
      </c>
      <c r="H54" s="35"/>
      <c r="I54" s="33">
        <f t="shared" si="41"/>
        <v>0</v>
      </c>
      <c r="J54" s="33" t="str">
        <f t="shared" si="42"/>
        <v/>
      </c>
      <c r="K54" s="79">
        <f t="shared" si="43"/>
        <v>0</v>
      </c>
      <c r="L54" s="143">
        <v>0</v>
      </c>
      <c r="M54" s="42">
        <v>0</v>
      </c>
      <c r="N54" s="43">
        <v>0</v>
      </c>
      <c r="O54" s="139" t="str">
        <f t="shared" si="64"/>
        <v/>
      </c>
      <c r="P54" s="190">
        <v>0</v>
      </c>
      <c r="Q54" s="142">
        <v>0</v>
      </c>
      <c r="R54" s="140">
        <f t="shared" si="44"/>
        <v>0</v>
      </c>
      <c r="S54" s="47"/>
      <c r="T54" s="46">
        <f t="shared" si="29"/>
        <v>0</v>
      </c>
      <c r="U54" s="118" t="str">
        <f t="shared" si="65"/>
        <v/>
      </c>
      <c r="V54" s="122" t="str">
        <f t="shared" si="45"/>
        <v/>
      </c>
      <c r="W54" s="104">
        <f t="shared" si="46"/>
        <v>0</v>
      </c>
      <c r="X54" s="118" t="str">
        <f t="shared" si="66"/>
        <v/>
      </c>
      <c r="Y54" s="127" t="str">
        <f t="shared" si="47"/>
        <v/>
      </c>
      <c r="Z54" s="123"/>
      <c r="AA54" s="44" t="str">
        <f t="shared" si="48"/>
        <v/>
      </c>
      <c r="AB54" s="26"/>
      <c r="AC54" s="26"/>
      <c r="AD54" s="137" t="str">
        <f t="shared" si="49"/>
        <v/>
      </c>
      <c r="AG54" s="33">
        <f t="shared" si="36"/>
        <v>0</v>
      </c>
      <c r="AH54" s="28">
        <f t="shared" si="50"/>
        <v>0</v>
      </c>
      <c r="AI54" s="28">
        <f t="shared" si="51"/>
        <v>0</v>
      </c>
      <c r="AJ54" s="49">
        <f t="shared" si="52"/>
        <v>0</v>
      </c>
      <c r="AK54" s="49">
        <f t="shared" si="53"/>
        <v>0</v>
      </c>
      <c r="AL54" s="49" t="e">
        <f t="shared" si="54"/>
        <v>#N/A</v>
      </c>
      <c r="AM54" s="49">
        <f t="shared" si="37"/>
        <v>0</v>
      </c>
      <c r="AN54" s="49">
        <f t="shared" si="55"/>
        <v>0</v>
      </c>
      <c r="AO54" s="49" t="e">
        <f t="shared" si="56"/>
        <v>#N/A</v>
      </c>
      <c r="AP54" s="49">
        <f t="shared" si="38"/>
        <v>0</v>
      </c>
      <c r="AQ54" s="49">
        <f t="shared" si="57"/>
        <v>0</v>
      </c>
      <c r="AR54" s="49" t="e">
        <f t="shared" si="58"/>
        <v>#N/A</v>
      </c>
      <c r="AS54" s="49">
        <f t="shared" si="59"/>
        <v>0</v>
      </c>
      <c r="AT54" s="49">
        <f t="shared" si="60"/>
        <v>0</v>
      </c>
      <c r="AU54" s="49">
        <f t="shared" si="61"/>
        <v>0</v>
      </c>
      <c r="AV54" s="49">
        <f t="shared" si="62"/>
        <v>0</v>
      </c>
      <c r="AW54" s="49" t="e">
        <f t="shared" si="63"/>
        <v>#N/A</v>
      </c>
    </row>
    <row r="55" spans="7:58" s="1" customFormat="1">
      <c r="G55" s="67">
        <f>SUM($AG$17:AG55)*AG55</f>
        <v>0</v>
      </c>
      <c r="H55" s="35"/>
      <c r="I55" s="33">
        <f t="shared" si="41"/>
        <v>0</v>
      </c>
      <c r="J55" s="33" t="str">
        <f t="shared" si="42"/>
        <v/>
      </c>
      <c r="K55" s="79">
        <f t="shared" si="43"/>
        <v>0</v>
      </c>
      <c r="L55" s="143">
        <v>0</v>
      </c>
      <c r="M55" s="42">
        <v>0</v>
      </c>
      <c r="N55" s="43">
        <v>0</v>
      </c>
      <c r="O55" s="139" t="str">
        <f t="shared" si="64"/>
        <v/>
      </c>
      <c r="P55" s="190">
        <v>0</v>
      </c>
      <c r="Q55" s="142">
        <v>0</v>
      </c>
      <c r="R55" s="140">
        <f t="shared" si="44"/>
        <v>0</v>
      </c>
      <c r="S55" s="47"/>
      <c r="T55" s="46">
        <f t="shared" si="29"/>
        <v>0</v>
      </c>
      <c r="U55" s="118" t="str">
        <f t="shared" si="65"/>
        <v/>
      </c>
      <c r="V55" s="122" t="str">
        <f t="shared" si="45"/>
        <v/>
      </c>
      <c r="W55" s="104">
        <f t="shared" si="46"/>
        <v>0</v>
      </c>
      <c r="X55" s="118" t="str">
        <f t="shared" si="66"/>
        <v/>
      </c>
      <c r="Y55" s="127" t="str">
        <f t="shared" si="47"/>
        <v/>
      </c>
      <c r="Z55" s="123"/>
      <c r="AA55" s="44" t="str">
        <f t="shared" si="48"/>
        <v/>
      </c>
      <c r="AB55" s="26"/>
      <c r="AC55" s="26"/>
      <c r="AD55" s="137" t="str">
        <f t="shared" si="49"/>
        <v/>
      </c>
      <c r="AG55" s="33">
        <f t="shared" si="36"/>
        <v>0</v>
      </c>
      <c r="AH55" s="28">
        <f t="shared" si="50"/>
        <v>0</v>
      </c>
      <c r="AI55" s="28">
        <f t="shared" si="51"/>
        <v>0</v>
      </c>
      <c r="AJ55" s="49">
        <f t="shared" si="52"/>
        <v>0</v>
      </c>
      <c r="AK55" s="49">
        <f t="shared" si="53"/>
        <v>0</v>
      </c>
      <c r="AL55" s="49" t="e">
        <f t="shared" si="54"/>
        <v>#N/A</v>
      </c>
      <c r="AM55" s="49">
        <f t="shared" si="37"/>
        <v>0</v>
      </c>
      <c r="AN55" s="49">
        <f t="shared" si="55"/>
        <v>0</v>
      </c>
      <c r="AO55" s="49" t="e">
        <f t="shared" si="56"/>
        <v>#N/A</v>
      </c>
      <c r="AP55" s="49">
        <f t="shared" si="38"/>
        <v>0</v>
      </c>
      <c r="AQ55" s="49">
        <f t="shared" si="57"/>
        <v>0</v>
      </c>
      <c r="AR55" s="49" t="e">
        <f t="shared" si="58"/>
        <v>#N/A</v>
      </c>
      <c r="AS55" s="49">
        <f t="shared" si="59"/>
        <v>0</v>
      </c>
      <c r="AT55" s="49">
        <f t="shared" si="60"/>
        <v>0</v>
      </c>
      <c r="AU55" s="49">
        <f t="shared" si="61"/>
        <v>0</v>
      </c>
      <c r="AV55" s="49">
        <f t="shared" si="62"/>
        <v>0</v>
      </c>
      <c r="AW55" s="49" t="e">
        <f t="shared" si="63"/>
        <v>#N/A</v>
      </c>
    </row>
    <row r="56" spans="7:58" s="1" customFormat="1">
      <c r="G56" s="67">
        <f>SUM($AG$17:AG56)*AG56</f>
        <v>0</v>
      </c>
      <c r="H56" s="35"/>
      <c r="I56" s="33">
        <f t="shared" si="41"/>
        <v>0</v>
      </c>
      <c r="J56" s="33" t="str">
        <f t="shared" si="42"/>
        <v/>
      </c>
      <c r="K56" s="79">
        <f t="shared" si="43"/>
        <v>0</v>
      </c>
      <c r="L56" s="143">
        <v>0</v>
      </c>
      <c r="M56" s="42">
        <v>0</v>
      </c>
      <c r="N56" s="43">
        <v>0</v>
      </c>
      <c r="O56" s="139" t="str">
        <f t="shared" si="64"/>
        <v/>
      </c>
      <c r="P56" s="190">
        <v>0</v>
      </c>
      <c r="Q56" s="142">
        <v>0</v>
      </c>
      <c r="R56" s="140">
        <f t="shared" si="44"/>
        <v>0</v>
      </c>
      <c r="S56" s="47"/>
      <c r="T56" s="46">
        <f t="shared" si="29"/>
        <v>0</v>
      </c>
      <c r="U56" s="118" t="str">
        <f t="shared" si="65"/>
        <v/>
      </c>
      <c r="V56" s="122" t="str">
        <f t="shared" si="45"/>
        <v/>
      </c>
      <c r="W56" s="104">
        <f t="shared" si="46"/>
        <v>0</v>
      </c>
      <c r="X56" s="118" t="str">
        <f t="shared" si="66"/>
        <v/>
      </c>
      <c r="Y56" s="127" t="str">
        <f t="shared" si="47"/>
        <v/>
      </c>
      <c r="Z56" s="123"/>
      <c r="AA56" s="44" t="str">
        <f t="shared" si="48"/>
        <v/>
      </c>
      <c r="AB56" s="26"/>
      <c r="AC56" s="26"/>
      <c r="AD56" s="137" t="str">
        <f t="shared" si="49"/>
        <v/>
      </c>
      <c r="AG56" s="33">
        <f t="shared" si="36"/>
        <v>0</v>
      </c>
      <c r="AH56" s="28">
        <f t="shared" si="50"/>
        <v>0</v>
      </c>
      <c r="AI56" s="28">
        <f t="shared" si="51"/>
        <v>0</v>
      </c>
      <c r="AJ56" s="49">
        <f t="shared" si="52"/>
        <v>0</v>
      </c>
      <c r="AK56" s="49">
        <f t="shared" si="53"/>
        <v>0</v>
      </c>
      <c r="AL56" s="49" t="e">
        <f t="shared" si="54"/>
        <v>#N/A</v>
      </c>
      <c r="AM56" s="49">
        <f t="shared" si="37"/>
        <v>0</v>
      </c>
      <c r="AN56" s="49">
        <f t="shared" si="55"/>
        <v>0</v>
      </c>
      <c r="AO56" s="49" t="e">
        <f t="shared" si="56"/>
        <v>#N/A</v>
      </c>
      <c r="AP56" s="49">
        <f t="shared" si="38"/>
        <v>0</v>
      </c>
      <c r="AQ56" s="49">
        <f t="shared" si="57"/>
        <v>0</v>
      </c>
      <c r="AR56" s="49" t="e">
        <f t="shared" si="58"/>
        <v>#N/A</v>
      </c>
      <c r="AS56" s="49">
        <f t="shared" si="59"/>
        <v>0</v>
      </c>
      <c r="AT56" s="49">
        <f t="shared" si="60"/>
        <v>0</v>
      </c>
      <c r="AU56" s="49">
        <f t="shared" si="61"/>
        <v>0</v>
      </c>
      <c r="AV56" s="49">
        <f t="shared" si="62"/>
        <v>0</v>
      </c>
      <c r="AW56" s="49" t="e">
        <f t="shared" si="63"/>
        <v>#N/A</v>
      </c>
    </row>
    <row r="57" spans="7:58" s="1" customFormat="1">
      <c r="G57" s="67">
        <f>SUM($AG$17:AG57)*AG57</f>
        <v>0</v>
      </c>
      <c r="H57" s="35"/>
      <c r="I57" s="33">
        <f t="shared" si="41"/>
        <v>0</v>
      </c>
      <c r="J57" s="33" t="str">
        <f t="shared" si="42"/>
        <v/>
      </c>
      <c r="K57" s="79">
        <f t="shared" si="43"/>
        <v>0</v>
      </c>
      <c r="L57" s="143">
        <v>0</v>
      </c>
      <c r="M57" s="42">
        <v>0</v>
      </c>
      <c r="N57" s="43">
        <v>0</v>
      </c>
      <c r="O57" s="139" t="str">
        <f t="shared" si="64"/>
        <v/>
      </c>
      <c r="P57" s="190">
        <v>0</v>
      </c>
      <c r="Q57" s="142">
        <v>0</v>
      </c>
      <c r="R57" s="140">
        <f t="shared" si="44"/>
        <v>0</v>
      </c>
      <c r="S57" s="47"/>
      <c r="T57" s="46">
        <f t="shared" si="29"/>
        <v>0</v>
      </c>
      <c r="U57" s="118" t="str">
        <f t="shared" si="65"/>
        <v/>
      </c>
      <c r="V57" s="122" t="str">
        <f t="shared" si="45"/>
        <v/>
      </c>
      <c r="W57" s="104">
        <f t="shared" si="46"/>
        <v>0</v>
      </c>
      <c r="X57" s="118" t="str">
        <f t="shared" si="66"/>
        <v/>
      </c>
      <c r="Y57" s="127" t="str">
        <f t="shared" si="47"/>
        <v/>
      </c>
      <c r="Z57" s="123"/>
      <c r="AA57" s="44" t="str">
        <f t="shared" si="48"/>
        <v/>
      </c>
      <c r="AB57" s="26"/>
      <c r="AC57" s="26"/>
      <c r="AD57" s="137" t="str">
        <f t="shared" si="49"/>
        <v/>
      </c>
      <c r="AG57" s="33">
        <f t="shared" si="36"/>
        <v>0</v>
      </c>
      <c r="AH57" s="28">
        <f t="shared" si="50"/>
        <v>0</v>
      </c>
      <c r="AI57" s="28">
        <f t="shared" si="51"/>
        <v>0</v>
      </c>
      <c r="AJ57" s="49">
        <f t="shared" si="52"/>
        <v>0</v>
      </c>
      <c r="AK57" s="49">
        <f t="shared" si="53"/>
        <v>0</v>
      </c>
      <c r="AL57" s="49" t="e">
        <f t="shared" si="54"/>
        <v>#N/A</v>
      </c>
      <c r="AM57" s="49">
        <f t="shared" si="37"/>
        <v>0</v>
      </c>
      <c r="AN57" s="49">
        <f t="shared" si="55"/>
        <v>0</v>
      </c>
      <c r="AO57" s="49" t="e">
        <f t="shared" si="56"/>
        <v>#N/A</v>
      </c>
      <c r="AP57" s="49">
        <f t="shared" si="38"/>
        <v>0</v>
      </c>
      <c r="AQ57" s="49">
        <f t="shared" si="57"/>
        <v>0</v>
      </c>
      <c r="AR57" s="49" t="e">
        <f t="shared" si="58"/>
        <v>#N/A</v>
      </c>
      <c r="AS57" s="49">
        <f t="shared" si="59"/>
        <v>0</v>
      </c>
      <c r="AT57" s="49">
        <f t="shared" si="60"/>
        <v>0</v>
      </c>
      <c r="AU57" s="49">
        <f t="shared" si="61"/>
        <v>0</v>
      </c>
      <c r="AV57" s="49">
        <f t="shared" si="62"/>
        <v>0</v>
      </c>
      <c r="AW57" s="49" t="e">
        <f t="shared" si="63"/>
        <v>#N/A</v>
      </c>
    </row>
    <row r="58" spans="7:58" s="1" customFormat="1">
      <c r="G58" s="67">
        <f>SUM($AG$17:AG58)*AG58</f>
        <v>0</v>
      </c>
      <c r="H58" s="35"/>
      <c r="I58" s="33">
        <f t="shared" si="41"/>
        <v>0</v>
      </c>
      <c r="J58" s="33" t="str">
        <f t="shared" si="42"/>
        <v/>
      </c>
      <c r="K58" s="79">
        <f t="shared" si="43"/>
        <v>0</v>
      </c>
      <c r="L58" s="143">
        <v>0</v>
      </c>
      <c r="M58" s="42">
        <v>0</v>
      </c>
      <c r="N58" s="43">
        <v>0</v>
      </c>
      <c r="O58" s="139" t="str">
        <f t="shared" si="64"/>
        <v/>
      </c>
      <c r="P58" s="190">
        <v>0</v>
      </c>
      <c r="Q58" s="142">
        <v>0</v>
      </c>
      <c r="R58" s="140">
        <f t="shared" si="44"/>
        <v>0</v>
      </c>
      <c r="S58" s="47"/>
      <c r="T58" s="46">
        <f t="shared" si="29"/>
        <v>0</v>
      </c>
      <c r="U58" s="118" t="str">
        <f t="shared" si="65"/>
        <v/>
      </c>
      <c r="V58" s="122" t="str">
        <f t="shared" si="45"/>
        <v/>
      </c>
      <c r="W58" s="104">
        <f t="shared" si="46"/>
        <v>0</v>
      </c>
      <c r="X58" s="118" t="str">
        <f t="shared" si="66"/>
        <v/>
      </c>
      <c r="Y58" s="127" t="str">
        <f t="shared" si="47"/>
        <v/>
      </c>
      <c r="Z58" s="123"/>
      <c r="AA58" s="44" t="str">
        <f t="shared" si="48"/>
        <v/>
      </c>
      <c r="AB58" s="26"/>
      <c r="AC58" s="26"/>
      <c r="AD58" s="137" t="str">
        <f t="shared" si="49"/>
        <v/>
      </c>
      <c r="AG58" s="33">
        <f t="shared" si="36"/>
        <v>0</v>
      </c>
      <c r="AH58" s="28">
        <f t="shared" si="50"/>
        <v>0</v>
      </c>
      <c r="AI58" s="28">
        <f t="shared" si="51"/>
        <v>0</v>
      </c>
      <c r="AJ58" s="49">
        <f t="shared" si="52"/>
        <v>0</v>
      </c>
      <c r="AK58" s="49">
        <f t="shared" si="53"/>
        <v>0</v>
      </c>
      <c r="AL58" s="49" t="e">
        <f t="shared" si="54"/>
        <v>#N/A</v>
      </c>
      <c r="AM58" s="49">
        <f t="shared" si="37"/>
        <v>0</v>
      </c>
      <c r="AN58" s="49">
        <f t="shared" si="55"/>
        <v>0</v>
      </c>
      <c r="AO58" s="49" t="e">
        <f t="shared" si="56"/>
        <v>#N/A</v>
      </c>
      <c r="AP58" s="49">
        <f t="shared" si="38"/>
        <v>0</v>
      </c>
      <c r="AQ58" s="49">
        <f t="shared" si="57"/>
        <v>0</v>
      </c>
      <c r="AR58" s="49" t="e">
        <f t="shared" si="58"/>
        <v>#N/A</v>
      </c>
      <c r="AS58" s="49">
        <f t="shared" si="59"/>
        <v>0</v>
      </c>
      <c r="AT58" s="49">
        <f t="shared" si="60"/>
        <v>0</v>
      </c>
      <c r="AU58" s="49">
        <f t="shared" si="61"/>
        <v>0</v>
      </c>
      <c r="AV58" s="49">
        <f t="shared" si="62"/>
        <v>0</v>
      </c>
      <c r="AW58" s="49" t="e">
        <f t="shared" si="63"/>
        <v>#N/A</v>
      </c>
    </row>
    <row r="59" spans="7:58" s="1" customFormat="1">
      <c r="G59" s="67">
        <f>SUM($AG$17:AG59)*AG59</f>
        <v>0</v>
      </c>
      <c r="H59" s="35"/>
      <c r="I59" s="33">
        <f t="shared" si="41"/>
        <v>0</v>
      </c>
      <c r="J59" s="33" t="str">
        <f t="shared" si="42"/>
        <v/>
      </c>
      <c r="K59" s="79">
        <f t="shared" si="43"/>
        <v>0</v>
      </c>
      <c r="L59" s="143">
        <v>0</v>
      </c>
      <c r="M59" s="42">
        <v>0</v>
      </c>
      <c r="N59" s="43">
        <v>0</v>
      </c>
      <c r="O59" s="139" t="str">
        <f t="shared" si="64"/>
        <v/>
      </c>
      <c r="P59" s="190">
        <v>0</v>
      </c>
      <c r="Q59" s="142">
        <v>0</v>
      </c>
      <c r="R59" s="140">
        <f t="shared" si="44"/>
        <v>0</v>
      </c>
      <c r="S59" s="47"/>
      <c r="T59" s="46">
        <f t="shared" si="29"/>
        <v>0</v>
      </c>
      <c r="U59" s="118" t="str">
        <f t="shared" si="65"/>
        <v/>
      </c>
      <c r="V59" s="122" t="str">
        <f t="shared" si="45"/>
        <v/>
      </c>
      <c r="W59" s="104">
        <f t="shared" si="46"/>
        <v>0</v>
      </c>
      <c r="X59" s="118" t="str">
        <f t="shared" si="66"/>
        <v/>
      </c>
      <c r="Y59" s="127" t="str">
        <f t="shared" si="47"/>
        <v/>
      </c>
      <c r="Z59" s="123"/>
      <c r="AA59" s="44" t="str">
        <f t="shared" si="48"/>
        <v/>
      </c>
      <c r="AB59" s="26"/>
      <c r="AC59" s="26"/>
      <c r="AD59" s="137" t="str">
        <f t="shared" si="49"/>
        <v/>
      </c>
      <c r="AG59" s="33">
        <f t="shared" si="36"/>
        <v>0</v>
      </c>
      <c r="AH59" s="28">
        <f t="shared" si="50"/>
        <v>0</v>
      </c>
      <c r="AI59" s="28">
        <f t="shared" si="51"/>
        <v>0</v>
      </c>
      <c r="AJ59" s="49">
        <f t="shared" si="52"/>
        <v>0</v>
      </c>
      <c r="AK59" s="49">
        <f t="shared" si="53"/>
        <v>0</v>
      </c>
      <c r="AL59" s="49" t="e">
        <f t="shared" si="54"/>
        <v>#N/A</v>
      </c>
      <c r="AM59" s="49">
        <f t="shared" ref="AM59:AM90" si="67">IF(AH59=0,0,1)</f>
        <v>0</v>
      </c>
      <c r="AN59" s="49">
        <f t="shared" si="55"/>
        <v>0</v>
      </c>
      <c r="AO59" s="49" t="e">
        <f t="shared" si="56"/>
        <v>#N/A</v>
      </c>
      <c r="AP59" s="49">
        <f t="shared" ref="AP59:AP90" si="68">IF(ISBLANK(Z59),0,1)</f>
        <v>0</v>
      </c>
      <c r="AQ59" s="49">
        <f t="shared" si="57"/>
        <v>0</v>
      </c>
      <c r="AR59" s="49" t="e">
        <f t="shared" si="58"/>
        <v>#N/A</v>
      </c>
      <c r="AS59" s="49">
        <f t="shared" si="59"/>
        <v>0</v>
      </c>
      <c r="AT59" s="49">
        <f t="shared" si="60"/>
        <v>0</v>
      </c>
      <c r="AU59" s="49">
        <f t="shared" si="61"/>
        <v>0</v>
      </c>
      <c r="AV59" s="49">
        <f t="shared" si="62"/>
        <v>0</v>
      </c>
      <c r="AW59" s="49" t="e">
        <f t="shared" si="63"/>
        <v>#N/A</v>
      </c>
      <c r="BC59"/>
      <c r="BD59"/>
      <c r="BE59"/>
    </row>
    <row r="60" spans="7:58">
      <c r="G60" s="67">
        <f>SUM($AG$17:AG60)*AG60</f>
        <v>0</v>
      </c>
      <c r="H60" s="35"/>
      <c r="I60" s="33">
        <f t="shared" si="41"/>
        <v>0</v>
      </c>
      <c r="J60" s="33" t="str">
        <f t="shared" si="42"/>
        <v/>
      </c>
      <c r="K60" s="79">
        <f t="shared" si="43"/>
        <v>0</v>
      </c>
      <c r="L60" s="143">
        <v>0</v>
      </c>
      <c r="M60" s="42">
        <v>0</v>
      </c>
      <c r="N60" s="43">
        <v>0</v>
      </c>
      <c r="O60" s="139" t="str">
        <f t="shared" si="64"/>
        <v/>
      </c>
      <c r="P60" s="190">
        <v>0</v>
      </c>
      <c r="Q60" s="142">
        <v>0</v>
      </c>
      <c r="R60" s="140">
        <f t="shared" si="44"/>
        <v>0</v>
      </c>
      <c r="S60" s="47"/>
      <c r="T60" s="46">
        <f t="shared" si="29"/>
        <v>0</v>
      </c>
      <c r="U60" s="118" t="str">
        <f t="shared" si="65"/>
        <v/>
      </c>
      <c r="V60" s="122" t="str">
        <f t="shared" si="45"/>
        <v/>
      </c>
      <c r="W60" s="104">
        <f t="shared" si="46"/>
        <v>0</v>
      </c>
      <c r="X60" s="118" t="str">
        <f t="shared" si="66"/>
        <v/>
      </c>
      <c r="Y60" s="127" t="str">
        <f t="shared" si="47"/>
        <v/>
      </c>
      <c r="Z60" s="123"/>
      <c r="AA60" s="44" t="str">
        <f t="shared" si="48"/>
        <v/>
      </c>
      <c r="AB60" s="26"/>
      <c r="AC60" s="26"/>
      <c r="AD60" s="137" t="str">
        <f t="shared" si="49"/>
        <v/>
      </c>
      <c r="AG60" s="33">
        <f t="shared" si="36"/>
        <v>0</v>
      </c>
      <c r="AH60" s="28">
        <f t="shared" si="50"/>
        <v>0</v>
      </c>
      <c r="AI60" s="28">
        <f t="shared" si="51"/>
        <v>0</v>
      </c>
      <c r="AJ60" s="49">
        <f t="shared" si="52"/>
        <v>0</v>
      </c>
      <c r="AK60" s="49">
        <f t="shared" si="53"/>
        <v>0</v>
      </c>
      <c r="AL60" s="49" t="e">
        <f t="shared" si="54"/>
        <v>#N/A</v>
      </c>
      <c r="AM60" s="49">
        <f t="shared" si="67"/>
        <v>0</v>
      </c>
      <c r="AN60" s="49">
        <f t="shared" si="55"/>
        <v>0</v>
      </c>
      <c r="AO60" s="49" t="e">
        <f t="shared" si="56"/>
        <v>#N/A</v>
      </c>
      <c r="AP60" s="49">
        <f t="shared" si="68"/>
        <v>0</v>
      </c>
      <c r="AQ60" s="49">
        <f t="shared" si="57"/>
        <v>0</v>
      </c>
      <c r="AR60" s="49" t="e">
        <f t="shared" si="58"/>
        <v>#N/A</v>
      </c>
      <c r="AS60" s="49">
        <f t="shared" si="59"/>
        <v>0</v>
      </c>
      <c r="AT60" s="49">
        <f t="shared" si="60"/>
        <v>0</v>
      </c>
      <c r="AU60" s="49">
        <f t="shared" si="61"/>
        <v>0</v>
      </c>
      <c r="AV60" s="49">
        <f t="shared" si="62"/>
        <v>0</v>
      </c>
      <c r="AW60" s="49" t="e">
        <f t="shared" si="63"/>
        <v>#N/A</v>
      </c>
      <c r="BD60" s="1"/>
      <c r="BE60" s="1"/>
    </row>
    <row r="61" spans="7:58">
      <c r="G61" s="67">
        <f>SUM($AG$17:AG61)*AG61</f>
        <v>0</v>
      </c>
      <c r="H61" s="35"/>
      <c r="I61" s="33">
        <f t="shared" si="41"/>
        <v>0</v>
      </c>
      <c r="J61" s="33" t="str">
        <f t="shared" si="42"/>
        <v/>
      </c>
      <c r="K61" s="79">
        <f t="shared" si="43"/>
        <v>0</v>
      </c>
      <c r="L61" s="143">
        <v>0</v>
      </c>
      <c r="M61" s="42">
        <v>0</v>
      </c>
      <c r="N61" s="43">
        <v>0</v>
      </c>
      <c r="O61" s="139" t="str">
        <f t="shared" si="64"/>
        <v/>
      </c>
      <c r="P61" s="190">
        <v>0</v>
      </c>
      <c r="Q61" s="142">
        <v>0</v>
      </c>
      <c r="R61" s="140">
        <f t="shared" si="44"/>
        <v>0</v>
      </c>
      <c r="S61" s="47"/>
      <c r="T61" s="46">
        <f t="shared" si="29"/>
        <v>0</v>
      </c>
      <c r="U61" s="118" t="str">
        <f t="shared" si="65"/>
        <v/>
      </c>
      <c r="V61" s="122" t="str">
        <f t="shared" si="45"/>
        <v/>
      </c>
      <c r="W61" s="104">
        <f t="shared" si="46"/>
        <v>0</v>
      </c>
      <c r="X61" s="118" t="str">
        <f t="shared" si="66"/>
        <v/>
      </c>
      <c r="Y61" s="127" t="str">
        <f t="shared" si="47"/>
        <v/>
      </c>
      <c r="Z61" s="123"/>
      <c r="AA61" s="44" t="str">
        <f t="shared" si="48"/>
        <v/>
      </c>
      <c r="AB61" s="26"/>
      <c r="AC61" s="26"/>
      <c r="AD61" s="137" t="str">
        <f t="shared" si="49"/>
        <v/>
      </c>
      <c r="AG61" s="33">
        <f t="shared" si="36"/>
        <v>0</v>
      </c>
      <c r="AH61" s="28">
        <f t="shared" si="50"/>
        <v>0</v>
      </c>
      <c r="AI61" s="28">
        <f t="shared" si="51"/>
        <v>0</v>
      </c>
      <c r="AJ61" s="49">
        <f t="shared" si="52"/>
        <v>0</v>
      </c>
      <c r="AK61" s="49">
        <f t="shared" si="53"/>
        <v>0</v>
      </c>
      <c r="AL61" s="49" t="e">
        <f t="shared" si="54"/>
        <v>#N/A</v>
      </c>
      <c r="AM61" s="49">
        <f t="shared" si="67"/>
        <v>0</v>
      </c>
      <c r="AN61" s="49">
        <f t="shared" si="55"/>
        <v>0</v>
      </c>
      <c r="AO61" s="49" t="e">
        <f t="shared" si="56"/>
        <v>#N/A</v>
      </c>
      <c r="AP61" s="49">
        <f t="shared" si="68"/>
        <v>0</v>
      </c>
      <c r="AQ61" s="49">
        <f t="shared" si="57"/>
        <v>0</v>
      </c>
      <c r="AR61" s="49" t="e">
        <f t="shared" si="58"/>
        <v>#N/A</v>
      </c>
      <c r="AS61" s="49">
        <f t="shared" si="59"/>
        <v>0</v>
      </c>
      <c r="AT61" s="49">
        <f t="shared" si="60"/>
        <v>0</v>
      </c>
      <c r="AU61" s="49">
        <f t="shared" si="61"/>
        <v>0</v>
      </c>
      <c r="AV61" s="49">
        <f t="shared" si="62"/>
        <v>0</v>
      </c>
      <c r="AW61" s="49" t="e">
        <f t="shared" si="63"/>
        <v>#N/A</v>
      </c>
      <c r="BC61" s="1"/>
      <c r="BD61" s="1"/>
      <c r="BE61" s="1"/>
      <c r="BF61" s="1"/>
    </row>
    <row r="62" spans="7:58">
      <c r="G62" s="67">
        <f>SUM($AG$17:AG62)*AG62</f>
        <v>0</v>
      </c>
      <c r="H62" s="35"/>
      <c r="I62" s="33">
        <f t="shared" si="41"/>
        <v>0</v>
      </c>
      <c r="J62" s="33" t="str">
        <f t="shared" si="42"/>
        <v/>
      </c>
      <c r="K62" s="79">
        <f t="shared" si="43"/>
        <v>0</v>
      </c>
      <c r="L62" s="143">
        <v>0</v>
      </c>
      <c r="M62" s="42">
        <v>0</v>
      </c>
      <c r="N62" s="43">
        <v>0</v>
      </c>
      <c r="O62" s="139" t="str">
        <f t="shared" si="64"/>
        <v/>
      </c>
      <c r="P62" s="190">
        <v>0</v>
      </c>
      <c r="Q62" s="142">
        <v>0</v>
      </c>
      <c r="R62" s="140">
        <f t="shared" si="44"/>
        <v>0</v>
      </c>
      <c r="S62" s="47"/>
      <c r="T62" s="46">
        <f t="shared" si="29"/>
        <v>0</v>
      </c>
      <c r="U62" s="118" t="str">
        <f t="shared" si="65"/>
        <v/>
      </c>
      <c r="V62" s="122" t="str">
        <f t="shared" si="45"/>
        <v/>
      </c>
      <c r="W62" s="104">
        <f t="shared" si="46"/>
        <v>0</v>
      </c>
      <c r="X62" s="118" t="str">
        <f t="shared" si="66"/>
        <v/>
      </c>
      <c r="Y62" s="127" t="str">
        <f t="shared" si="47"/>
        <v/>
      </c>
      <c r="Z62" s="123"/>
      <c r="AA62" s="44" t="str">
        <f t="shared" si="48"/>
        <v/>
      </c>
      <c r="AB62" s="26"/>
      <c r="AC62" s="26"/>
      <c r="AD62" s="137" t="str">
        <f t="shared" si="49"/>
        <v/>
      </c>
      <c r="AG62" s="33">
        <f t="shared" si="36"/>
        <v>0</v>
      </c>
      <c r="AH62" s="28">
        <f t="shared" si="50"/>
        <v>0</v>
      </c>
      <c r="AI62" s="28">
        <f t="shared" si="51"/>
        <v>0</v>
      </c>
      <c r="AJ62" s="49">
        <f t="shared" si="52"/>
        <v>0</v>
      </c>
      <c r="AK62" s="49">
        <f t="shared" si="53"/>
        <v>0</v>
      </c>
      <c r="AL62" s="49" t="e">
        <f t="shared" si="54"/>
        <v>#N/A</v>
      </c>
      <c r="AM62" s="49">
        <f t="shared" si="67"/>
        <v>0</v>
      </c>
      <c r="AN62" s="49">
        <f t="shared" si="55"/>
        <v>0</v>
      </c>
      <c r="AO62" s="49" t="e">
        <f t="shared" si="56"/>
        <v>#N/A</v>
      </c>
      <c r="AP62" s="49">
        <f t="shared" si="68"/>
        <v>0</v>
      </c>
      <c r="AQ62" s="49">
        <f t="shared" si="57"/>
        <v>0</v>
      </c>
      <c r="AR62" s="49" t="e">
        <f t="shared" si="58"/>
        <v>#N/A</v>
      </c>
      <c r="AS62" s="49">
        <f t="shared" si="59"/>
        <v>0</v>
      </c>
      <c r="AT62" s="49">
        <f t="shared" si="60"/>
        <v>0</v>
      </c>
      <c r="AU62" s="49">
        <f t="shared" si="61"/>
        <v>0</v>
      </c>
      <c r="AV62" s="49">
        <f t="shared" si="62"/>
        <v>0</v>
      </c>
      <c r="AW62" s="49" t="e">
        <f t="shared" si="63"/>
        <v>#N/A</v>
      </c>
      <c r="BC62" s="1"/>
      <c r="BD62" s="1"/>
      <c r="BE62" s="1"/>
      <c r="BF62" s="1"/>
    </row>
    <row r="63" spans="7:58">
      <c r="G63" s="67">
        <f>SUM($AG$17:AG63)*AG63</f>
        <v>0</v>
      </c>
      <c r="H63" s="35"/>
      <c r="I63" s="33">
        <f t="shared" si="41"/>
        <v>0</v>
      </c>
      <c r="J63" s="33" t="str">
        <f t="shared" si="42"/>
        <v/>
      </c>
      <c r="K63" s="79">
        <f t="shared" si="43"/>
        <v>0</v>
      </c>
      <c r="L63" s="143">
        <v>0</v>
      </c>
      <c r="M63" s="42">
        <v>0</v>
      </c>
      <c r="N63" s="43">
        <v>0</v>
      </c>
      <c r="O63" s="139" t="str">
        <f t="shared" si="64"/>
        <v/>
      </c>
      <c r="P63" s="190">
        <v>0</v>
      </c>
      <c r="Q63" s="142">
        <v>0</v>
      </c>
      <c r="R63" s="140">
        <f t="shared" si="44"/>
        <v>0</v>
      </c>
      <c r="S63" s="47"/>
      <c r="T63" s="46">
        <f t="shared" si="29"/>
        <v>0</v>
      </c>
      <c r="U63" s="118" t="str">
        <f t="shared" si="65"/>
        <v/>
      </c>
      <c r="V63" s="122" t="str">
        <f t="shared" si="45"/>
        <v/>
      </c>
      <c r="W63" s="104">
        <f t="shared" si="46"/>
        <v>0</v>
      </c>
      <c r="X63" s="118" t="str">
        <f t="shared" si="66"/>
        <v/>
      </c>
      <c r="Y63" s="127" t="str">
        <f t="shared" si="47"/>
        <v/>
      </c>
      <c r="Z63" s="123"/>
      <c r="AA63" s="44" t="str">
        <f t="shared" si="48"/>
        <v/>
      </c>
      <c r="AB63" s="26"/>
      <c r="AC63" s="26"/>
      <c r="AD63" s="137" t="str">
        <f t="shared" si="49"/>
        <v/>
      </c>
      <c r="AG63" s="33">
        <f t="shared" si="36"/>
        <v>0</v>
      </c>
      <c r="AH63" s="28">
        <f t="shared" si="50"/>
        <v>0</v>
      </c>
      <c r="AI63" s="28">
        <f t="shared" si="51"/>
        <v>0</v>
      </c>
      <c r="AJ63" s="49">
        <f t="shared" si="52"/>
        <v>0</v>
      </c>
      <c r="AK63" s="49">
        <f t="shared" si="53"/>
        <v>0</v>
      </c>
      <c r="AL63" s="49" t="e">
        <f t="shared" si="54"/>
        <v>#N/A</v>
      </c>
      <c r="AM63" s="49">
        <f t="shared" si="67"/>
        <v>0</v>
      </c>
      <c r="AN63" s="49">
        <f t="shared" si="55"/>
        <v>0</v>
      </c>
      <c r="AO63" s="49" t="e">
        <f t="shared" si="56"/>
        <v>#N/A</v>
      </c>
      <c r="AP63" s="49">
        <f t="shared" si="68"/>
        <v>0</v>
      </c>
      <c r="AQ63" s="49">
        <f t="shared" si="57"/>
        <v>0</v>
      </c>
      <c r="AR63" s="49" t="e">
        <f t="shared" si="58"/>
        <v>#N/A</v>
      </c>
      <c r="AS63" s="49">
        <f t="shared" si="59"/>
        <v>0</v>
      </c>
      <c r="AT63" s="49">
        <f t="shared" si="60"/>
        <v>0</v>
      </c>
      <c r="AU63" s="49">
        <f t="shared" si="61"/>
        <v>0</v>
      </c>
      <c r="AV63" s="49">
        <f t="shared" si="62"/>
        <v>0</v>
      </c>
      <c r="AW63" s="49" t="e">
        <f t="shared" si="63"/>
        <v>#N/A</v>
      </c>
      <c r="BC63" s="1"/>
      <c r="BD63" s="1"/>
      <c r="BE63" s="1"/>
      <c r="BF63" s="1"/>
    </row>
    <row r="64" spans="7:58">
      <c r="G64" s="67">
        <f>SUM($AG$17:AG64)*AG64</f>
        <v>0</v>
      </c>
      <c r="H64" s="35"/>
      <c r="I64" s="33">
        <f t="shared" si="41"/>
        <v>0</v>
      </c>
      <c r="J64" s="33" t="str">
        <f t="shared" si="42"/>
        <v/>
      </c>
      <c r="K64" s="79">
        <f t="shared" si="43"/>
        <v>0</v>
      </c>
      <c r="L64" s="143">
        <v>0</v>
      </c>
      <c r="M64" s="42">
        <v>0</v>
      </c>
      <c r="N64" s="43">
        <v>0</v>
      </c>
      <c r="O64" s="139" t="str">
        <f t="shared" si="64"/>
        <v/>
      </c>
      <c r="P64" s="190">
        <v>0</v>
      </c>
      <c r="Q64" s="142">
        <v>0</v>
      </c>
      <c r="R64" s="140">
        <f t="shared" si="44"/>
        <v>0</v>
      </c>
      <c r="S64" s="47"/>
      <c r="T64" s="46">
        <f t="shared" si="29"/>
        <v>0</v>
      </c>
      <c r="U64" s="118" t="str">
        <f t="shared" si="65"/>
        <v/>
      </c>
      <c r="V64" s="122" t="str">
        <f t="shared" si="45"/>
        <v/>
      </c>
      <c r="W64" s="104">
        <f t="shared" si="46"/>
        <v>0</v>
      </c>
      <c r="X64" s="118" t="str">
        <f t="shared" si="66"/>
        <v/>
      </c>
      <c r="Y64" s="127" t="str">
        <f t="shared" si="47"/>
        <v/>
      </c>
      <c r="Z64" s="123"/>
      <c r="AA64" s="44" t="str">
        <f t="shared" si="48"/>
        <v/>
      </c>
      <c r="AB64" s="26"/>
      <c r="AC64" s="26"/>
      <c r="AD64" s="137" t="str">
        <f t="shared" si="49"/>
        <v/>
      </c>
      <c r="AG64" s="33">
        <f t="shared" si="36"/>
        <v>0</v>
      </c>
      <c r="AH64" s="28">
        <f t="shared" si="50"/>
        <v>0</v>
      </c>
      <c r="AI64" s="28">
        <f t="shared" si="51"/>
        <v>0</v>
      </c>
      <c r="AJ64" s="49">
        <f t="shared" si="52"/>
        <v>0</v>
      </c>
      <c r="AK64" s="49">
        <f t="shared" si="53"/>
        <v>0</v>
      </c>
      <c r="AL64" s="49" t="e">
        <f t="shared" si="54"/>
        <v>#N/A</v>
      </c>
      <c r="AM64" s="49">
        <f t="shared" si="67"/>
        <v>0</v>
      </c>
      <c r="AN64" s="49">
        <f t="shared" si="55"/>
        <v>0</v>
      </c>
      <c r="AO64" s="49" t="e">
        <f t="shared" si="56"/>
        <v>#N/A</v>
      </c>
      <c r="AP64" s="49">
        <f t="shared" si="68"/>
        <v>0</v>
      </c>
      <c r="AQ64" s="49">
        <f t="shared" si="57"/>
        <v>0</v>
      </c>
      <c r="AR64" s="49" t="e">
        <f t="shared" si="58"/>
        <v>#N/A</v>
      </c>
      <c r="AS64" s="49">
        <f t="shared" si="59"/>
        <v>0</v>
      </c>
      <c r="AT64" s="49">
        <f t="shared" si="60"/>
        <v>0</v>
      </c>
      <c r="AU64" s="49">
        <f t="shared" si="61"/>
        <v>0</v>
      </c>
      <c r="AV64" s="49">
        <f t="shared" si="62"/>
        <v>0</v>
      </c>
      <c r="AW64" s="49" t="e">
        <f t="shared" si="63"/>
        <v>#N/A</v>
      </c>
      <c r="BC64" s="1"/>
      <c r="BD64" s="1"/>
      <c r="BE64" s="1"/>
      <c r="BF64" s="1"/>
    </row>
    <row r="65" spans="7:58">
      <c r="G65" s="67">
        <f>SUM($AG$17:AG65)*AG65</f>
        <v>0</v>
      </c>
      <c r="H65" s="35"/>
      <c r="I65" s="33">
        <f t="shared" si="41"/>
        <v>0</v>
      </c>
      <c r="J65" s="33" t="str">
        <f t="shared" si="42"/>
        <v/>
      </c>
      <c r="K65" s="79">
        <f t="shared" si="43"/>
        <v>0</v>
      </c>
      <c r="L65" s="143">
        <v>0</v>
      </c>
      <c r="M65" s="42">
        <v>0</v>
      </c>
      <c r="N65" s="43">
        <v>0</v>
      </c>
      <c r="O65" s="139" t="str">
        <f t="shared" si="64"/>
        <v/>
      </c>
      <c r="P65" s="190">
        <v>0</v>
      </c>
      <c r="Q65" s="142">
        <v>0</v>
      </c>
      <c r="R65" s="140">
        <f t="shared" si="44"/>
        <v>0</v>
      </c>
      <c r="S65" s="47"/>
      <c r="T65" s="46">
        <f t="shared" si="29"/>
        <v>0</v>
      </c>
      <c r="U65" s="118" t="str">
        <f t="shared" si="65"/>
        <v/>
      </c>
      <c r="V65" s="122" t="str">
        <f t="shared" si="45"/>
        <v/>
      </c>
      <c r="W65" s="104">
        <f t="shared" si="46"/>
        <v>0</v>
      </c>
      <c r="X65" s="118" t="str">
        <f t="shared" si="66"/>
        <v/>
      </c>
      <c r="Y65" s="127" t="str">
        <f t="shared" si="47"/>
        <v/>
      </c>
      <c r="Z65" s="123"/>
      <c r="AA65" s="44" t="str">
        <f t="shared" si="48"/>
        <v/>
      </c>
      <c r="AB65" s="26"/>
      <c r="AC65" s="26"/>
      <c r="AD65" s="137" t="str">
        <f t="shared" si="49"/>
        <v/>
      </c>
      <c r="AG65" s="33">
        <f t="shared" si="36"/>
        <v>0</v>
      </c>
      <c r="AH65" s="28">
        <f t="shared" si="50"/>
        <v>0</v>
      </c>
      <c r="AI65" s="28">
        <f t="shared" si="51"/>
        <v>0</v>
      </c>
      <c r="AJ65" s="49">
        <f t="shared" si="52"/>
        <v>0</v>
      </c>
      <c r="AK65" s="49">
        <f t="shared" si="53"/>
        <v>0</v>
      </c>
      <c r="AL65" s="49" t="e">
        <f t="shared" si="54"/>
        <v>#N/A</v>
      </c>
      <c r="AM65" s="49">
        <f t="shared" si="67"/>
        <v>0</v>
      </c>
      <c r="AN65" s="49">
        <f t="shared" si="55"/>
        <v>0</v>
      </c>
      <c r="AO65" s="49" t="e">
        <f t="shared" si="56"/>
        <v>#N/A</v>
      </c>
      <c r="AP65" s="49">
        <f t="shared" si="68"/>
        <v>0</v>
      </c>
      <c r="AQ65" s="49">
        <f t="shared" si="57"/>
        <v>0</v>
      </c>
      <c r="AR65" s="49" t="e">
        <f t="shared" si="58"/>
        <v>#N/A</v>
      </c>
      <c r="AS65" s="49">
        <f t="shared" si="59"/>
        <v>0</v>
      </c>
      <c r="AT65" s="49">
        <f t="shared" si="60"/>
        <v>0</v>
      </c>
      <c r="AU65" s="49">
        <f t="shared" si="61"/>
        <v>0</v>
      </c>
      <c r="AV65" s="49">
        <f t="shared" si="62"/>
        <v>0</v>
      </c>
      <c r="AW65" s="49" t="e">
        <f t="shared" si="63"/>
        <v>#N/A</v>
      </c>
      <c r="BC65" s="1"/>
      <c r="BD65" s="1"/>
      <c r="BE65" s="1"/>
      <c r="BF65" s="1"/>
    </row>
    <row r="66" spans="7:58">
      <c r="G66" s="67">
        <f>SUM($AG$17:AG66)*AG66</f>
        <v>0</v>
      </c>
      <c r="H66" s="35"/>
      <c r="I66" s="33">
        <f t="shared" si="41"/>
        <v>0</v>
      </c>
      <c r="J66" s="33" t="str">
        <f t="shared" si="42"/>
        <v/>
      </c>
      <c r="K66" s="79">
        <f t="shared" si="43"/>
        <v>0</v>
      </c>
      <c r="L66" s="143">
        <v>0</v>
      </c>
      <c r="M66" s="42">
        <v>0</v>
      </c>
      <c r="N66" s="43">
        <v>0</v>
      </c>
      <c r="O66" s="139" t="str">
        <f t="shared" si="64"/>
        <v/>
      </c>
      <c r="P66" s="190">
        <v>0</v>
      </c>
      <c r="Q66" s="142">
        <v>0</v>
      </c>
      <c r="R66" s="140">
        <f t="shared" si="44"/>
        <v>0</v>
      </c>
      <c r="S66" s="47"/>
      <c r="T66" s="46">
        <f t="shared" si="29"/>
        <v>0</v>
      </c>
      <c r="U66" s="118" t="str">
        <f t="shared" si="65"/>
        <v/>
      </c>
      <c r="V66" s="122" t="str">
        <f t="shared" si="45"/>
        <v/>
      </c>
      <c r="W66" s="104">
        <f t="shared" si="46"/>
        <v>0</v>
      </c>
      <c r="X66" s="118" t="str">
        <f t="shared" si="66"/>
        <v/>
      </c>
      <c r="Y66" s="127" t="str">
        <f t="shared" si="47"/>
        <v/>
      </c>
      <c r="Z66" s="123"/>
      <c r="AA66" s="44" t="str">
        <f t="shared" si="48"/>
        <v/>
      </c>
      <c r="AB66" s="26"/>
      <c r="AC66" s="26"/>
      <c r="AD66" s="137" t="str">
        <f t="shared" si="49"/>
        <v/>
      </c>
      <c r="AG66" s="33">
        <f t="shared" si="36"/>
        <v>0</v>
      </c>
      <c r="AH66" s="28">
        <f t="shared" si="50"/>
        <v>0</v>
      </c>
      <c r="AI66" s="28">
        <f t="shared" si="51"/>
        <v>0</v>
      </c>
      <c r="AJ66" s="49">
        <f t="shared" si="52"/>
        <v>0</v>
      </c>
      <c r="AK66" s="49">
        <f t="shared" si="53"/>
        <v>0</v>
      </c>
      <c r="AL66" s="49" t="e">
        <f t="shared" si="54"/>
        <v>#N/A</v>
      </c>
      <c r="AM66" s="49">
        <f t="shared" si="67"/>
        <v>0</v>
      </c>
      <c r="AN66" s="49">
        <f t="shared" si="55"/>
        <v>0</v>
      </c>
      <c r="AO66" s="49" t="e">
        <f t="shared" si="56"/>
        <v>#N/A</v>
      </c>
      <c r="AP66" s="49">
        <f t="shared" si="68"/>
        <v>0</v>
      </c>
      <c r="AQ66" s="49">
        <f t="shared" si="57"/>
        <v>0</v>
      </c>
      <c r="AR66" s="49" t="e">
        <f t="shared" si="58"/>
        <v>#N/A</v>
      </c>
      <c r="AS66" s="49">
        <f t="shared" si="59"/>
        <v>0</v>
      </c>
      <c r="AT66" s="49">
        <f t="shared" si="60"/>
        <v>0</v>
      </c>
      <c r="AU66" s="49">
        <f t="shared" si="61"/>
        <v>0</v>
      </c>
      <c r="AV66" s="49">
        <f t="shared" si="62"/>
        <v>0</v>
      </c>
      <c r="AW66" s="49" t="e">
        <f t="shared" si="63"/>
        <v>#N/A</v>
      </c>
      <c r="BC66" s="1"/>
      <c r="BD66" s="1"/>
      <c r="BE66" s="1"/>
      <c r="BF66" s="1"/>
    </row>
    <row r="67" spans="7:58">
      <c r="G67" s="67">
        <f>SUM($AG$17:AG67)*AG67</f>
        <v>0</v>
      </c>
      <c r="H67" s="35"/>
      <c r="I67" s="33">
        <f t="shared" si="41"/>
        <v>0</v>
      </c>
      <c r="J67" s="33" t="str">
        <f t="shared" si="42"/>
        <v/>
      </c>
      <c r="K67" s="79">
        <f t="shared" si="43"/>
        <v>0</v>
      </c>
      <c r="L67" s="143">
        <v>0</v>
      </c>
      <c r="M67" s="42">
        <v>0</v>
      </c>
      <c r="N67" s="43">
        <v>0</v>
      </c>
      <c r="O67" s="139" t="str">
        <f t="shared" si="64"/>
        <v/>
      </c>
      <c r="P67" s="190">
        <v>0</v>
      </c>
      <c r="Q67" s="142">
        <v>0</v>
      </c>
      <c r="R67" s="140">
        <f t="shared" si="44"/>
        <v>0</v>
      </c>
      <c r="S67" s="47"/>
      <c r="T67" s="46">
        <f t="shared" si="29"/>
        <v>0</v>
      </c>
      <c r="U67" s="118" t="str">
        <f t="shared" si="65"/>
        <v/>
      </c>
      <c r="V67" s="122" t="str">
        <f t="shared" si="45"/>
        <v/>
      </c>
      <c r="W67" s="104">
        <f t="shared" si="46"/>
        <v>0</v>
      </c>
      <c r="X67" s="118" t="str">
        <f t="shared" si="66"/>
        <v/>
      </c>
      <c r="Y67" s="127" t="str">
        <f t="shared" si="47"/>
        <v/>
      </c>
      <c r="Z67" s="123"/>
      <c r="AA67" s="44" t="str">
        <f t="shared" si="48"/>
        <v/>
      </c>
      <c r="AB67" s="26"/>
      <c r="AC67" s="26"/>
      <c r="AD67" s="137" t="str">
        <f t="shared" si="49"/>
        <v/>
      </c>
      <c r="AG67" s="33">
        <f t="shared" si="36"/>
        <v>0</v>
      </c>
      <c r="AH67" s="28">
        <f t="shared" si="50"/>
        <v>0</v>
      </c>
      <c r="AI67" s="28">
        <f t="shared" si="51"/>
        <v>0</v>
      </c>
      <c r="AJ67" s="49">
        <f t="shared" si="52"/>
        <v>0</v>
      </c>
      <c r="AK67" s="49">
        <f t="shared" si="53"/>
        <v>0</v>
      </c>
      <c r="AL67" s="49" t="e">
        <f t="shared" si="54"/>
        <v>#N/A</v>
      </c>
      <c r="AM67" s="49">
        <f t="shared" si="67"/>
        <v>0</v>
      </c>
      <c r="AN67" s="49">
        <f t="shared" si="55"/>
        <v>0</v>
      </c>
      <c r="AO67" s="49" t="e">
        <f t="shared" si="56"/>
        <v>#N/A</v>
      </c>
      <c r="AP67" s="49">
        <f t="shared" si="68"/>
        <v>0</v>
      </c>
      <c r="AQ67" s="49">
        <f t="shared" si="57"/>
        <v>0</v>
      </c>
      <c r="AR67" s="49" t="e">
        <f t="shared" si="58"/>
        <v>#N/A</v>
      </c>
      <c r="AS67" s="49">
        <f t="shared" si="59"/>
        <v>0</v>
      </c>
      <c r="AT67" s="49">
        <f t="shared" si="60"/>
        <v>0</v>
      </c>
      <c r="AU67" s="49">
        <f t="shared" si="61"/>
        <v>0</v>
      </c>
      <c r="AV67" s="49">
        <f t="shared" si="62"/>
        <v>0</v>
      </c>
      <c r="AW67" s="49" t="e">
        <f t="shared" si="63"/>
        <v>#N/A</v>
      </c>
    </row>
    <row r="68" spans="7:58">
      <c r="G68" s="67">
        <f>SUM($AG$17:AG68)*AG68</f>
        <v>0</v>
      </c>
      <c r="H68" s="35"/>
      <c r="I68" s="33">
        <f t="shared" si="41"/>
        <v>0</v>
      </c>
      <c r="J68" s="33" t="str">
        <f t="shared" si="42"/>
        <v/>
      </c>
      <c r="K68" s="79">
        <f t="shared" si="43"/>
        <v>0</v>
      </c>
      <c r="L68" s="143">
        <v>0</v>
      </c>
      <c r="M68" s="42">
        <v>0</v>
      </c>
      <c r="N68" s="43">
        <v>0</v>
      </c>
      <c r="O68" s="139" t="str">
        <f>IF(AH68&gt;0,IF(AH68&lt;#REF!,$BP$24,IF(AH68&gt;#REF!,$BP$23,$BP$25)),"")</f>
        <v/>
      </c>
      <c r="P68" s="190">
        <v>0</v>
      </c>
      <c r="Q68" s="142">
        <v>0</v>
      </c>
      <c r="R68" s="140">
        <f t="shared" si="44"/>
        <v>0</v>
      </c>
      <c r="S68" s="47"/>
      <c r="T68" s="46">
        <f t="shared" si="29"/>
        <v>0</v>
      </c>
      <c r="U68" s="118" t="str">
        <f>IF(AJ68=1,IF(T68&lt;#REF!,$BP$24,IF(T68&gt;#REF!,$BP$23,$BP$25)),"")</f>
        <v/>
      </c>
      <c r="V68" s="122" t="str">
        <f t="shared" si="45"/>
        <v/>
      </c>
      <c r="W68" s="104">
        <f t="shared" si="46"/>
        <v>0</v>
      </c>
      <c r="X68" s="118" t="str">
        <f>IF(AM68=1,IF(W68&lt;#REF!,$BP$24,IF(W68&gt;#REF!,$BP$23,$BP$25)),"")</f>
        <v/>
      </c>
      <c r="Y68" s="127" t="str">
        <f t="shared" si="47"/>
        <v/>
      </c>
      <c r="Z68" s="123"/>
      <c r="AA68" s="44" t="str">
        <f t="shared" si="48"/>
        <v/>
      </c>
      <c r="AB68" s="26"/>
      <c r="AC68" s="26"/>
      <c r="AD68" s="137" t="str">
        <f t="shared" si="49"/>
        <v/>
      </c>
      <c r="AG68" s="33">
        <f t="shared" ref="AG68:AG116" si="69">IF(ISBLANK(H68),0,1)</f>
        <v>0</v>
      </c>
      <c r="AH68" s="28">
        <f t="shared" si="50"/>
        <v>0</v>
      </c>
      <c r="AI68" s="28">
        <f t="shared" si="51"/>
        <v>0</v>
      </c>
      <c r="AJ68" s="49">
        <f t="shared" si="52"/>
        <v>0</v>
      </c>
      <c r="AK68" s="49">
        <f t="shared" si="53"/>
        <v>0</v>
      </c>
      <c r="AL68" s="49" t="e">
        <f t="shared" si="54"/>
        <v>#N/A</v>
      </c>
      <c r="AM68" s="49">
        <f t="shared" si="67"/>
        <v>0</v>
      </c>
      <c r="AN68" s="49">
        <f t="shared" si="55"/>
        <v>0</v>
      </c>
      <c r="AO68" s="49" t="e">
        <f t="shared" si="56"/>
        <v>#N/A</v>
      </c>
      <c r="AP68" s="49">
        <f t="shared" si="68"/>
        <v>0</v>
      </c>
      <c r="AQ68" s="49">
        <f t="shared" si="57"/>
        <v>0</v>
      </c>
      <c r="AR68" s="49" t="e">
        <f t="shared" si="58"/>
        <v>#N/A</v>
      </c>
      <c r="AS68" s="49">
        <f t="shared" si="59"/>
        <v>0</v>
      </c>
      <c r="AT68" s="49">
        <f t="shared" si="60"/>
        <v>0</v>
      </c>
      <c r="AU68" s="49">
        <f t="shared" si="61"/>
        <v>0</v>
      </c>
      <c r="AV68" s="49">
        <f t="shared" si="62"/>
        <v>0</v>
      </c>
      <c r="AW68" s="49" t="e">
        <f t="shared" si="63"/>
        <v>#N/A</v>
      </c>
    </row>
    <row r="69" spans="7:58">
      <c r="G69" s="67">
        <f>SUM($AG$17:AG69)*AG69</f>
        <v>0</v>
      </c>
      <c r="H69" s="35"/>
      <c r="I69" s="33">
        <f t="shared" si="41"/>
        <v>0</v>
      </c>
      <c r="J69" s="33" t="str">
        <f t="shared" si="42"/>
        <v/>
      </c>
      <c r="K69" s="79">
        <f t="shared" si="43"/>
        <v>0</v>
      </c>
      <c r="L69" s="143">
        <v>0</v>
      </c>
      <c r="M69" s="42">
        <v>0</v>
      </c>
      <c r="N69" s="43">
        <v>0</v>
      </c>
      <c r="O69" s="139" t="str">
        <f t="shared" ref="O69:O115" si="70">IF(AH69&gt;0,IF(AH69&lt;AH68,$BP$24,IF(AH69&gt;AH68,$BP$23,$BP$25)),"")</f>
        <v/>
      </c>
      <c r="P69" s="190">
        <v>0</v>
      </c>
      <c r="Q69" s="142">
        <v>0</v>
      </c>
      <c r="R69" s="140">
        <f t="shared" si="44"/>
        <v>0</v>
      </c>
      <c r="S69" s="47"/>
      <c r="T69" s="46">
        <f t="shared" si="29"/>
        <v>0</v>
      </c>
      <c r="U69" s="118" t="str">
        <f t="shared" ref="U69:U115" si="71">IF(AJ69=1,IF(T69&lt;T68,$BP$24,IF(T69&gt;T68,$BP$23,$BP$25)),"")</f>
        <v/>
      </c>
      <c r="V69" s="122" t="str">
        <f t="shared" si="45"/>
        <v/>
      </c>
      <c r="W69" s="104">
        <f t="shared" si="46"/>
        <v>0</v>
      </c>
      <c r="X69" s="118" t="str">
        <f t="shared" ref="X69:X115" si="72">IF(AM69=1,IF(W69&lt;W68,$BP$24,IF(W69&gt;W68,$BP$23,$BP$25)),"")</f>
        <v/>
      </c>
      <c r="Y69" s="127" t="str">
        <f t="shared" si="47"/>
        <v/>
      </c>
      <c r="Z69" s="123"/>
      <c r="AA69" s="44" t="str">
        <f t="shared" si="48"/>
        <v/>
      </c>
      <c r="AB69" s="26"/>
      <c r="AC69" s="26"/>
      <c r="AD69" s="137" t="str">
        <f t="shared" si="49"/>
        <v/>
      </c>
      <c r="AG69" s="33">
        <f t="shared" si="69"/>
        <v>0</v>
      </c>
      <c r="AH69" s="28">
        <f t="shared" si="50"/>
        <v>0</v>
      </c>
      <c r="AI69" s="28">
        <f t="shared" si="51"/>
        <v>0</v>
      </c>
      <c r="AJ69" s="49">
        <f t="shared" si="52"/>
        <v>0</v>
      </c>
      <c r="AK69" s="49">
        <f t="shared" si="53"/>
        <v>0</v>
      </c>
      <c r="AL69" s="49" t="e">
        <f t="shared" si="54"/>
        <v>#N/A</v>
      </c>
      <c r="AM69" s="49">
        <f t="shared" si="67"/>
        <v>0</v>
      </c>
      <c r="AN69" s="49">
        <f t="shared" si="55"/>
        <v>0</v>
      </c>
      <c r="AO69" s="49" t="e">
        <f t="shared" si="56"/>
        <v>#N/A</v>
      </c>
      <c r="AP69" s="49">
        <f t="shared" si="68"/>
        <v>0</v>
      </c>
      <c r="AQ69" s="49">
        <f t="shared" si="57"/>
        <v>0</v>
      </c>
      <c r="AR69" s="49" t="e">
        <f t="shared" si="58"/>
        <v>#N/A</v>
      </c>
      <c r="AS69" s="49">
        <f t="shared" si="59"/>
        <v>0</v>
      </c>
      <c r="AT69" s="49">
        <f t="shared" si="60"/>
        <v>0</v>
      </c>
      <c r="AU69" s="49">
        <f t="shared" si="61"/>
        <v>0</v>
      </c>
      <c r="AV69" s="49">
        <f t="shared" si="62"/>
        <v>0</v>
      </c>
      <c r="AW69" s="49" t="e">
        <f t="shared" si="63"/>
        <v>#N/A</v>
      </c>
    </row>
    <row r="70" spans="7:58">
      <c r="G70" s="67">
        <f>SUM($AG$17:AG70)*AG70</f>
        <v>0</v>
      </c>
      <c r="H70" s="35"/>
      <c r="I70" s="33">
        <f t="shared" si="41"/>
        <v>0</v>
      </c>
      <c r="J70" s="33" t="str">
        <f t="shared" si="42"/>
        <v/>
      </c>
      <c r="K70" s="79">
        <f t="shared" si="43"/>
        <v>0</v>
      </c>
      <c r="L70" s="143">
        <v>0</v>
      </c>
      <c r="M70" s="42">
        <v>0</v>
      </c>
      <c r="N70" s="43">
        <v>0</v>
      </c>
      <c r="O70" s="139" t="str">
        <f t="shared" si="70"/>
        <v/>
      </c>
      <c r="P70" s="190">
        <v>0</v>
      </c>
      <c r="Q70" s="142">
        <v>0</v>
      </c>
      <c r="R70" s="140">
        <f t="shared" si="44"/>
        <v>0</v>
      </c>
      <c r="S70" s="47"/>
      <c r="T70" s="46">
        <f t="shared" si="29"/>
        <v>0</v>
      </c>
      <c r="U70" s="118" t="str">
        <f t="shared" si="71"/>
        <v/>
      </c>
      <c r="V70" s="122" t="str">
        <f t="shared" si="45"/>
        <v/>
      </c>
      <c r="W70" s="104">
        <f t="shared" si="46"/>
        <v>0</v>
      </c>
      <c r="X70" s="118" t="str">
        <f t="shared" si="72"/>
        <v/>
      </c>
      <c r="Y70" s="127" t="str">
        <f t="shared" si="47"/>
        <v/>
      </c>
      <c r="Z70" s="123"/>
      <c r="AA70" s="44" t="str">
        <f t="shared" si="48"/>
        <v/>
      </c>
      <c r="AB70" s="26"/>
      <c r="AC70" s="26"/>
      <c r="AD70" s="137" t="str">
        <f t="shared" si="49"/>
        <v/>
      </c>
      <c r="AG70" s="33">
        <f t="shared" si="69"/>
        <v>0</v>
      </c>
      <c r="AH70" s="28">
        <f t="shared" si="50"/>
        <v>0</v>
      </c>
      <c r="AI70" s="28">
        <f t="shared" si="51"/>
        <v>0</v>
      </c>
      <c r="AJ70" s="49">
        <f t="shared" si="52"/>
        <v>0</v>
      </c>
      <c r="AK70" s="49">
        <f t="shared" si="53"/>
        <v>0</v>
      </c>
      <c r="AL70" s="49" t="e">
        <f t="shared" si="54"/>
        <v>#N/A</v>
      </c>
      <c r="AM70" s="49">
        <f t="shared" si="67"/>
        <v>0</v>
      </c>
      <c r="AN70" s="49">
        <f t="shared" si="55"/>
        <v>0</v>
      </c>
      <c r="AO70" s="49" t="e">
        <f t="shared" si="56"/>
        <v>#N/A</v>
      </c>
      <c r="AP70" s="49">
        <f t="shared" si="68"/>
        <v>0</v>
      </c>
      <c r="AQ70" s="49">
        <f t="shared" si="57"/>
        <v>0</v>
      </c>
      <c r="AR70" s="49" t="e">
        <f t="shared" si="58"/>
        <v>#N/A</v>
      </c>
      <c r="AS70" s="49">
        <f t="shared" si="59"/>
        <v>0</v>
      </c>
      <c r="AT70" s="49">
        <f t="shared" si="60"/>
        <v>0</v>
      </c>
      <c r="AU70" s="49">
        <f t="shared" si="61"/>
        <v>0</v>
      </c>
      <c r="AV70" s="49">
        <f t="shared" si="62"/>
        <v>0</v>
      </c>
      <c r="AW70" s="49" t="e">
        <f t="shared" si="63"/>
        <v>#N/A</v>
      </c>
    </row>
    <row r="71" spans="7:58">
      <c r="G71" s="67">
        <f>SUM($AG$17:AG71)*AG71</f>
        <v>0</v>
      </c>
      <c r="H71" s="35"/>
      <c r="I71" s="33">
        <f t="shared" si="41"/>
        <v>0</v>
      </c>
      <c r="J71" s="33" t="str">
        <f t="shared" si="42"/>
        <v/>
      </c>
      <c r="K71" s="79">
        <f t="shared" si="43"/>
        <v>0</v>
      </c>
      <c r="L71" s="143">
        <v>0</v>
      </c>
      <c r="M71" s="42">
        <v>0</v>
      </c>
      <c r="N71" s="43">
        <v>0</v>
      </c>
      <c r="O71" s="139" t="str">
        <f t="shared" si="70"/>
        <v/>
      </c>
      <c r="P71" s="190">
        <v>0</v>
      </c>
      <c r="Q71" s="142">
        <v>0</v>
      </c>
      <c r="R71" s="140">
        <f t="shared" si="44"/>
        <v>0</v>
      </c>
      <c r="S71" s="47"/>
      <c r="T71" s="46">
        <f t="shared" si="29"/>
        <v>0</v>
      </c>
      <c r="U71" s="118" t="str">
        <f t="shared" si="71"/>
        <v/>
      </c>
      <c r="V71" s="122" t="str">
        <f t="shared" si="45"/>
        <v/>
      </c>
      <c r="W71" s="104">
        <f t="shared" si="46"/>
        <v>0</v>
      </c>
      <c r="X71" s="118" t="str">
        <f t="shared" si="72"/>
        <v/>
      </c>
      <c r="Y71" s="127" t="str">
        <f t="shared" si="47"/>
        <v/>
      </c>
      <c r="Z71" s="123"/>
      <c r="AA71" s="44" t="str">
        <f t="shared" si="48"/>
        <v/>
      </c>
      <c r="AB71" s="26"/>
      <c r="AC71" s="26"/>
      <c r="AD71" s="137" t="str">
        <f t="shared" si="49"/>
        <v/>
      </c>
      <c r="AG71" s="33">
        <f t="shared" si="69"/>
        <v>0</v>
      </c>
      <c r="AH71" s="28">
        <f t="shared" si="50"/>
        <v>0</v>
      </c>
      <c r="AI71" s="28">
        <f t="shared" si="51"/>
        <v>0</v>
      </c>
      <c r="AJ71" s="49">
        <f t="shared" si="52"/>
        <v>0</v>
      </c>
      <c r="AK71" s="49">
        <f t="shared" si="53"/>
        <v>0</v>
      </c>
      <c r="AL71" s="49" t="e">
        <f t="shared" si="54"/>
        <v>#N/A</v>
      </c>
      <c r="AM71" s="49">
        <f t="shared" si="67"/>
        <v>0</v>
      </c>
      <c r="AN71" s="49">
        <f t="shared" si="55"/>
        <v>0</v>
      </c>
      <c r="AO71" s="49" t="e">
        <f t="shared" si="56"/>
        <v>#N/A</v>
      </c>
      <c r="AP71" s="49">
        <f t="shared" si="68"/>
        <v>0</v>
      </c>
      <c r="AQ71" s="49">
        <f t="shared" si="57"/>
        <v>0</v>
      </c>
      <c r="AR71" s="49" t="e">
        <f t="shared" si="58"/>
        <v>#N/A</v>
      </c>
      <c r="AS71" s="49">
        <f t="shared" si="59"/>
        <v>0</v>
      </c>
      <c r="AT71" s="49">
        <f t="shared" si="60"/>
        <v>0</v>
      </c>
      <c r="AU71" s="49">
        <f t="shared" si="61"/>
        <v>0</v>
      </c>
      <c r="AV71" s="49">
        <f t="shared" si="62"/>
        <v>0</v>
      </c>
      <c r="AW71" s="49" t="e">
        <f t="shared" si="63"/>
        <v>#N/A</v>
      </c>
    </row>
    <row r="72" spans="7:58">
      <c r="G72" s="67">
        <f>SUM($AG$17:AG72)*AG72</f>
        <v>0</v>
      </c>
      <c r="H72" s="35"/>
      <c r="I72" s="33">
        <f t="shared" si="41"/>
        <v>0</v>
      </c>
      <c r="J72" s="33" t="str">
        <f t="shared" si="42"/>
        <v/>
      </c>
      <c r="K72" s="79">
        <f t="shared" si="43"/>
        <v>0</v>
      </c>
      <c r="L72" s="143">
        <v>0</v>
      </c>
      <c r="M72" s="42">
        <v>0</v>
      </c>
      <c r="N72" s="43">
        <v>0</v>
      </c>
      <c r="O72" s="139" t="str">
        <f t="shared" si="70"/>
        <v/>
      </c>
      <c r="P72" s="190">
        <v>0</v>
      </c>
      <c r="Q72" s="142">
        <v>0</v>
      </c>
      <c r="R72" s="140">
        <f t="shared" si="44"/>
        <v>0</v>
      </c>
      <c r="S72" s="47"/>
      <c r="T72" s="46">
        <f t="shared" si="29"/>
        <v>0</v>
      </c>
      <c r="U72" s="118" t="str">
        <f t="shared" si="71"/>
        <v/>
      </c>
      <c r="V72" s="122" t="str">
        <f t="shared" si="45"/>
        <v/>
      </c>
      <c r="W72" s="104">
        <f t="shared" si="46"/>
        <v>0</v>
      </c>
      <c r="X72" s="118" t="str">
        <f t="shared" si="72"/>
        <v/>
      </c>
      <c r="Y72" s="127" t="str">
        <f t="shared" si="47"/>
        <v/>
      </c>
      <c r="Z72" s="123"/>
      <c r="AA72" s="44" t="str">
        <f t="shared" si="48"/>
        <v/>
      </c>
      <c r="AB72" s="26"/>
      <c r="AC72" s="26"/>
      <c r="AD72" s="137" t="str">
        <f t="shared" si="49"/>
        <v/>
      </c>
      <c r="AG72" s="33">
        <f t="shared" si="69"/>
        <v>0</v>
      </c>
      <c r="AH72" s="28">
        <f t="shared" si="50"/>
        <v>0</v>
      </c>
      <c r="AI72" s="28">
        <f t="shared" si="51"/>
        <v>0</v>
      </c>
      <c r="AJ72" s="49">
        <f t="shared" si="52"/>
        <v>0</v>
      </c>
      <c r="AK72" s="49">
        <f t="shared" si="53"/>
        <v>0</v>
      </c>
      <c r="AL72" s="49" t="e">
        <f t="shared" si="54"/>
        <v>#N/A</v>
      </c>
      <c r="AM72" s="49">
        <f t="shared" si="67"/>
        <v>0</v>
      </c>
      <c r="AN72" s="49">
        <f t="shared" si="55"/>
        <v>0</v>
      </c>
      <c r="AO72" s="49" t="e">
        <f t="shared" si="56"/>
        <v>#N/A</v>
      </c>
      <c r="AP72" s="49">
        <f t="shared" si="68"/>
        <v>0</v>
      </c>
      <c r="AQ72" s="49">
        <f t="shared" si="57"/>
        <v>0</v>
      </c>
      <c r="AR72" s="49" t="e">
        <f t="shared" si="58"/>
        <v>#N/A</v>
      </c>
      <c r="AS72" s="49">
        <f t="shared" si="59"/>
        <v>0</v>
      </c>
      <c r="AT72" s="49">
        <f t="shared" si="60"/>
        <v>0</v>
      </c>
      <c r="AU72" s="49">
        <f t="shared" si="61"/>
        <v>0</v>
      </c>
      <c r="AV72" s="49">
        <f t="shared" si="62"/>
        <v>0</v>
      </c>
      <c r="AW72" s="49" t="e">
        <f t="shared" si="63"/>
        <v>#N/A</v>
      </c>
    </row>
    <row r="73" spans="7:58">
      <c r="G73" s="67">
        <f>SUM($AG$17:AG73)*AG73</f>
        <v>0</v>
      </c>
      <c r="H73" s="35"/>
      <c r="I73" s="33">
        <f t="shared" si="41"/>
        <v>0</v>
      </c>
      <c r="J73" s="33" t="str">
        <f t="shared" si="42"/>
        <v/>
      </c>
      <c r="K73" s="79">
        <f t="shared" si="43"/>
        <v>0</v>
      </c>
      <c r="L73" s="143">
        <v>0</v>
      </c>
      <c r="M73" s="42">
        <v>0</v>
      </c>
      <c r="N73" s="43">
        <v>0</v>
      </c>
      <c r="O73" s="139" t="str">
        <f t="shared" si="70"/>
        <v/>
      </c>
      <c r="P73" s="190">
        <v>0</v>
      </c>
      <c r="Q73" s="142">
        <v>0</v>
      </c>
      <c r="R73" s="140">
        <f t="shared" si="44"/>
        <v>0</v>
      </c>
      <c r="S73" s="47"/>
      <c r="T73" s="46">
        <f t="shared" si="29"/>
        <v>0</v>
      </c>
      <c r="U73" s="118" t="str">
        <f t="shared" si="71"/>
        <v/>
      </c>
      <c r="V73" s="122" t="str">
        <f t="shared" si="45"/>
        <v/>
      </c>
      <c r="W73" s="104">
        <f t="shared" si="46"/>
        <v>0</v>
      </c>
      <c r="X73" s="118" t="str">
        <f t="shared" si="72"/>
        <v/>
      </c>
      <c r="Y73" s="127" t="str">
        <f t="shared" si="47"/>
        <v/>
      </c>
      <c r="Z73" s="123"/>
      <c r="AA73" s="44" t="str">
        <f t="shared" si="48"/>
        <v/>
      </c>
      <c r="AB73" s="26"/>
      <c r="AC73" s="26"/>
      <c r="AD73" s="137" t="str">
        <f t="shared" si="49"/>
        <v/>
      </c>
      <c r="AG73" s="33">
        <f t="shared" si="69"/>
        <v>0</v>
      </c>
      <c r="AH73" s="28">
        <f t="shared" si="50"/>
        <v>0</v>
      </c>
      <c r="AI73" s="28">
        <f t="shared" si="51"/>
        <v>0</v>
      </c>
      <c r="AJ73" s="49">
        <f t="shared" si="52"/>
        <v>0</v>
      </c>
      <c r="AK73" s="49">
        <f t="shared" si="53"/>
        <v>0</v>
      </c>
      <c r="AL73" s="49" t="e">
        <f t="shared" si="54"/>
        <v>#N/A</v>
      </c>
      <c r="AM73" s="49">
        <f t="shared" si="67"/>
        <v>0</v>
      </c>
      <c r="AN73" s="49">
        <f t="shared" si="55"/>
        <v>0</v>
      </c>
      <c r="AO73" s="49" t="e">
        <f t="shared" si="56"/>
        <v>#N/A</v>
      </c>
      <c r="AP73" s="49">
        <f t="shared" si="68"/>
        <v>0</v>
      </c>
      <c r="AQ73" s="49">
        <f t="shared" si="57"/>
        <v>0</v>
      </c>
      <c r="AR73" s="49" t="e">
        <f t="shared" si="58"/>
        <v>#N/A</v>
      </c>
      <c r="AS73" s="49">
        <f t="shared" si="59"/>
        <v>0</v>
      </c>
      <c r="AT73" s="49">
        <f t="shared" si="60"/>
        <v>0</v>
      </c>
      <c r="AU73" s="49">
        <f t="shared" si="61"/>
        <v>0</v>
      </c>
      <c r="AV73" s="49">
        <f t="shared" si="62"/>
        <v>0</v>
      </c>
      <c r="AW73" s="49" t="e">
        <f t="shared" si="63"/>
        <v>#N/A</v>
      </c>
    </row>
    <row r="74" spans="7:58">
      <c r="G74" s="67">
        <f>SUM($AG$17:AG74)*AG74</f>
        <v>0</v>
      </c>
      <c r="H74" s="35"/>
      <c r="I74" s="33">
        <f t="shared" si="41"/>
        <v>0</v>
      </c>
      <c r="J74" s="33" t="str">
        <f t="shared" si="42"/>
        <v/>
      </c>
      <c r="K74" s="79">
        <f t="shared" si="43"/>
        <v>0</v>
      </c>
      <c r="L74" s="143">
        <v>0</v>
      </c>
      <c r="M74" s="42">
        <v>0</v>
      </c>
      <c r="N74" s="43">
        <v>0</v>
      </c>
      <c r="O74" s="139" t="str">
        <f t="shared" si="70"/>
        <v/>
      </c>
      <c r="P74" s="190">
        <v>0</v>
      </c>
      <c r="Q74" s="142">
        <v>0</v>
      </c>
      <c r="R74" s="140">
        <f t="shared" si="44"/>
        <v>0</v>
      </c>
      <c r="S74" s="47"/>
      <c r="T74" s="46">
        <f t="shared" si="29"/>
        <v>0</v>
      </c>
      <c r="U74" s="118" t="str">
        <f t="shared" si="71"/>
        <v/>
      </c>
      <c r="V74" s="122" t="str">
        <f t="shared" si="45"/>
        <v/>
      </c>
      <c r="W74" s="104">
        <f t="shared" si="46"/>
        <v>0</v>
      </c>
      <c r="X74" s="118" t="str">
        <f t="shared" si="72"/>
        <v/>
      </c>
      <c r="Y74" s="127" t="str">
        <f t="shared" si="47"/>
        <v/>
      </c>
      <c r="Z74" s="123"/>
      <c r="AA74" s="44" t="str">
        <f t="shared" si="48"/>
        <v/>
      </c>
      <c r="AB74" s="26"/>
      <c r="AC74" s="26"/>
      <c r="AD74" s="137" t="str">
        <f t="shared" si="49"/>
        <v/>
      </c>
      <c r="AG74" s="33">
        <f t="shared" si="69"/>
        <v>0</v>
      </c>
      <c r="AH74" s="28">
        <f t="shared" si="50"/>
        <v>0</v>
      </c>
      <c r="AI74" s="28">
        <f t="shared" si="51"/>
        <v>0</v>
      </c>
      <c r="AJ74" s="49">
        <f t="shared" si="52"/>
        <v>0</v>
      </c>
      <c r="AK74" s="49">
        <f t="shared" si="53"/>
        <v>0</v>
      </c>
      <c r="AL74" s="49" t="e">
        <f t="shared" si="54"/>
        <v>#N/A</v>
      </c>
      <c r="AM74" s="49">
        <f t="shared" si="67"/>
        <v>0</v>
      </c>
      <c r="AN74" s="49">
        <f t="shared" si="55"/>
        <v>0</v>
      </c>
      <c r="AO74" s="49" t="e">
        <f t="shared" si="56"/>
        <v>#N/A</v>
      </c>
      <c r="AP74" s="49">
        <f t="shared" si="68"/>
        <v>0</v>
      </c>
      <c r="AQ74" s="49">
        <f t="shared" si="57"/>
        <v>0</v>
      </c>
      <c r="AR74" s="49" t="e">
        <f t="shared" si="58"/>
        <v>#N/A</v>
      </c>
      <c r="AS74" s="49">
        <f t="shared" si="59"/>
        <v>0</v>
      </c>
      <c r="AT74" s="49">
        <f t="shared" si="60"/>
        <v>0</v>
      </c>
      <c r="AU74" s="49">
        <f t="shared" si="61"/>
        <v>0</v>
      </c>
      <c r="AV74" s="49">
        <f t="shared" si="62"/>
        <v>0</v>
      </c>
      <c r="AW74" s="49" t="e">
        <f t="shared" si="63"/>
        <v>#N/A</v>
      </c>
    </row>
    <row r="75" spans="7:58">
      <c r="G75" s="67">
        <f>SUM($AG$17:AG75)*AG75</f>
        <v>0</v>
      </c>
      <c r="H75" s="35"/>
      <c r="I75" s="33">
        <f t="shared" si="41"/>
        <v>0</v>
      </c>
      <c r="J75" s="33" t="str">
        <f t="shared" si="42"/>
        <v/>
      </c>
      <c r="K75" s="79">
        <f t="shared" si="43"/>
        <v>0</v>
      </c>
      <c r="L75" s="143">
        <v>0</v>
      </c>
      <c r="M75" s="42">
        <v>0</v>
      </c>
      <c r="N75" s="43">
        <v>0</v>
      </c>
      <c r="O75" s="139" t="str">
        <f t="shared" si="70"/>
        <v/>
      </c>
      <c r="P75" s="190">
        <v>0</v>
      </c>
      <c r="Q75" s="142">
        <v>0</v>
      </c>
      <c r="R75" s="140">
        <f t="shared" si="44"/>
        <v>0</v>
      </c>
      <c r="S75" s="47"/>
      <c r="T75" s="46">
        <f t="shared" si="29"/>
        <v>0</v>
      </c>
      <c r="U75" s="118" t="str">
        <f t="shared" si="71"/>
        <v/>
      </c>
      <c r="V75" s="122" t="str">
        <f t="shared" si="45"/>
        <v/>
      </c>
      <c r="W75" s="104">
        <f t="shared" si="46"/>
        <v>0</v>
      </c>
      <c r="X75" s="118" t="str">
        <f t="shared" si="72"/>
        <v/>
      </c>
      <c r="Y75" s="127" t="str">
        <f t="shared" si="47"/>
        <v/>
      </c>
      <c r="Z75" s="123"/>
      <c r="AA75" s="44" t="str">
        <f t="shared" si="48"/>
        <v/>
      </c>
      <c r="AB75" s="26"/>
      <c r="AC75" s="26"/>
      <c r="AD75" s="137" t="str">
        <f t="shared" si="49"/>
        <v/>
      </c>
      <c r="AG75" s="33">
        <f t="shared" si="69"/>
        <v>0</v>
      </c>
      <c r="AH75" s="28">
        <f t="shared" si="50"/>
        <v>0</v>
      </c>
      <c r="AI75" s="28">
        <f t="shared" si="51"/>
        <v>0</v>
      </c>
      <c r="AJ75" s="49">
        <f t="shared" si="52"/>
        <v>0</v>
      </c>
      <c r="AK75" s="49">
        <f t="shared" si="53"/>
        <v>0</v>
      </c>
      <c r="AL75" s="49" t="e">
        <f t="shared" si="54"/>
        <v>#N/A</v>
      </c>
      <c r="AM75" s="49">
        <f t="shared" si="67"/>
        <v>0</v>
      </c>
      <c r="AN75" s="49">
        <f t="shared" si="55"/>
        <v>0</v>
      </c>
      <c r="AO75" s="49" t="e">
        <f t="shared" si="56"/>
        <v>#N/A</v>
      </c>
      <c r="AP75" s="49">
        <f t="shared" si="68"/>
        <v>0</v>
      </c>
      <c r="AQ75" s="49">
        <f t="shared" si="57"/>
        <v>0</v>
      </c>
      <c r="AR75" s="49" t="e">
        <f t="shared" si="58"/>
        <v>#N/A</v>
      </c>
      <c r="AS75" s="49">
        <f t="shared" si="59"/>
        <v>0</v>
      </c>
      <c r="AT75" s="49">
        <f t="shared" si="60"/>
        <v>0</v>
      </c>
      <c r="AU75" s="49">
        <f t="shared" si="61"/>
        <v>0</v>
      </c>
      <c r="AV75" s="49">
        <f t="shared" si="62"/>
        <v>0</v>
      </c>
      <c r="AW75" s="49" t="e">
        <f t="shared" si="63"/>
        <v>#N/A</v>
      </c>
    </row>
    <row r="76" spans="7:58">
      <c r="G76" s="67">
        <f>SUM($AG$17:AG76)*AG76</f>
        <v>0</v>
      </c>
      <c r="H76" s="35"/>
      <c r="I76" s="33">
        <f t="shared" si="41"/>
        <v>0</v>
      </c>
      <c r="J76" s="33" t="str">
        <f t="shared" si="42"/>
        <v/>
      </c>
      <c r="K76" s="79">
        <f t="shared" si="43"/>
        <v>0</v>
      </c>
      <c r="L76" s="143">
        <v>0</v>
      </c>
      <c r="M76" s="42">
        <v>0</v>
      </c>
      <c r="N76" s="43">
        <v>0</v>
      </c>
      <c r="O76" s="139" t="str">
        <f t="shared" si="70"/>
        <v/>
      </c>
      <c r="P76" s="190">
        <v>0</v>
      </c>
      <c r="Q76" s="142">
        <v>0</v>
      </c>
      <c r="R76" s="140">
        <f t="shared" si="44"/>
        <v>0</v>
      </c>
      <c r="S76" s="47"/>
      <c r="T76" s="46">
        <f t="shared" si="29"/>
        <v>0</v>
      </c>
      <c r="U76" s="118" t="str">
        <f t="shared" si="71"/>
        <v/>
      </c>
      <c r="V76" s="122" t="str">
        <f t="shared" si="45"/>
        <v/>
      </c>
      <c r="W76" s="104">
        <f t="shared" si="46"/>
        <v>0</v>
      </c>
      <c r="X76" s="118" t="str">
        <f t="shared" si="72"/>
        <v/>
      </c>
      <c r="Y76" s="127" t="str">
        <f t="shared" si="47"/>
        <v/>
      </c>
      <c r="Z76" s="123"/>
      <c r="AA76" s="44" t="str">
        <f t="shared" si="48"/>
        <v/>
      </c>
      <c r="AB76" s="26"/>
      <c r="AC76" s="26"/>
      <c r="AD76" s="137" t="str">
        <f t="shared" si="49"/>
        <v/>
      </c>
      <c r="AG76" s="33">
        <f t="shared" si="69"/>
        <v>0</v>
      </c>
      <c r="AH76" s="28">
        <f t="shared" si="50"/>
        <v>0</v>
      </c>
      <c r="AI76" s="28">
        <f t="shared" si="51"/>
        <v>0</v>
      </c>
      <c r="AJ76" s="49">
        <f t="shared" si="52"/>
        <v>0</v>
      </c>
      <c r="AK76" s="49">
        <f t="shared" si="53"/>
        <v>0</v>
      </c>
      <c r="AL76" s="49" t="e">
        <f t="shared" si="54"/>
        <v>#N/A</v>
      </c>
      <c r="AM76" s="49">
        <f t="shared" si="67"/>
        <v>0</v>
      </c>
      <c r="AN76" s="49">
        <f t="shared" si="55"/>
        <v>0</v>
      </c>
      <c r="AO76" s="49" t="e">
        <f t="shared" si="56"/>
        <v>#N/A</v>
      </c>
      <c r="AP76" s="49">
        <f t="shared" si="68"/>
        <v>0</v>
      </c>
      <c r="AQ76" s="49">
        <f t="shared" si="57"/>
        <v>0</v>
      </c>
      <c r="AR76" s="49" t="e">
        <f t="shared" si="58"/>
        <v>#N/A</v>
      </c>
      <c r="AS76" s="49">
        <f t="shared" si="59"/>
        <v>0</v>
      </c>
      <c r="AT76" s="49">
        <f t="shared" si="60"/>
        <v>0</v>
      </c>
      <c r="AU76" s="49">
        <f t="shared" si="61"/>
        <v>0</v>
      </c>
      <c r="AV76" s="49">
        <f t="shared" si="62"/>
        <v>0</v>
      </c>
      <c r="AW76" s="49" t="e">
        <f t="shared" si="63"/>
        <v>#N/A</v>
      </c>
    </row>
    <row r="77" spans="7:58">
      <c r="G77" s="67">
        <f>SUM($AG$17:AG77)*AG77</f>
        <v>0</v>
      </c>
      <c r="H77" s="35"/>
      <c r="I77" s="33">
        <f t="shared" si="41"/>
        <v>0</v>
      </c>
      <c r="J77" s="33" t="str">
        <f t="shared" si="42"/>
        <v/>
      </c>
      <c r="K77" s="79">
        <f t="shared" si="43"/>
        <v>0</v>
      </c>
      <c r="L77" s="143">
        <v>0</v>
      </c>
      <c r="M77" s="42">
        <v>0</v>
      </c>
      <c r="N77" s="43">
        <v>0</v>
      </c>
      <c r="O77" s="139" t="str">
        <f t="shared" si="70"/>
        <v/>
      </c>
      <c r="P77" s="190">
        <v>0</v>
      </c>
      <c r="Q77" s="142">
        <v>0</v>
      </c>
      <c r="R77" s="140">
        <f t="shared" si="44"/>
        <v>0</v>
      </c>
      <c r="S77" s="47"/>
      <c r="T77" s="46">
        <f t="shared" si="29"/>
        <v>0</v>
      </c>
      <c r="U77" s="118" t="str">
        <f t="shared" si="71"/>
        <v/>
      </c>
      <c r="V77" s="122" t="str">
        <f t="shared" si="45"/>
        <v/>
      </c>
      <c r="W77" s="104">
        <f t="shared" si="46"/>
        <v>0</v>
      </c>
      <c r="X77" s="118" t="str">
        <f t="shared" si="72"/>
        <v/>
      </c>
      <c r="Y77" s="127" t="str">
        <f t="shared" si="47"/>
        <v/>
      </c>
      <c r="Z77" s="123"/>
      <c r="AA77" s="44" t="str">
        <f t="shared" si="48"/>
        <v/>
      </c>
      <c r="AB77" s="26"/>
      <c r="AC77" s="26"/>
      <c r="AD77" s="137" t="str">
        <f t="shared" si="49"/>
        <v/>
      </c>
      <c r="AG77" s="33">
        <f t="shared" si="69"/>
        <v>0</v>
      </c>
      <c r="AH77" s="28">
        <f t="shared" si="50"/>
        <v>0</v>
      </c>
      <c r="AI77" s="28">
        <f t="shared" si="51"/>
        <v>0</v>
      </c>
      <c r="AJ77" s="49">
        <f t="shared" si="52"/>
        <v>0</v>
      </c>
      <c r="AK77" s="49">
        <f t="shared" si="53"/>
        <v>0</v>
      </c>
      <c r="AL77" s="49" t="e">
        <f t="shared" si="54"/>
        <v>#N/A</v>
      </c>
      <c r="AM77" s="49">
        <f t="shared" si="67"/>
        <v>0</v>
      </c>
      <c r="AN77" s="49">
        <f t="shared" si="55"/>
        <v>0</v>
      </c>
      <c r="AO77" s="49" t="e">
        <f t="shared" si="56"/>
        <v>#N/A</v>
      </c>
      <c r="AP77" s="49">
        <f t="shared" si="68"/>
        <v>0</v>
      </c>
      <c r="AQ77" s="49">
        <f t="shared" si="57"/>
        <v>0</v>
      </c>
      <c r="AR77" s="49" t="e">
        <f t="shared" si="58"/>
        <v>#N/A</v>
      </c>
      <c r="AS77" s="49">
        <f t="shared" si="59"/>
        <v>0</v>
      </c>
      <c r="AT77" s="49">
        <f t="shared" si="60"/>
        <v>0</v>
      </c>
      <c r="AU77" s="49">
        <f t="shared" si="61"/>
        <v>0</v>
      </c>
      <c r="AV77" s="49">
        <f t="shared" si="62"/>
        <v>0</v>
      </c>
      <c r="AW77" s="49" t="e">
        <f t="shared" si="63"/>
        <v>#N/A</v>
      </c>
    </row>
    <row r="78" spans="7:58">
      <c r="G78" s="67">
        <f>SUM($AG$17:AG78)*AG78</f>
        <v>0</v>
      </c>
      <c r="H78" s="35"/>
      <c r="I78" s="33">
        <f t="shared" si="41"/>
        <v>0</v>
      </c>
      <c r="J78" s="33" t="str">
        <f t="shared" si="42"/>
        <v/>
      </c>
      <c r="K78" s="79">
        <f t="shared" si="43"/>
        <v>0</v>
      </c>
      <c r="L78" s="143">
        <v>0</v>
      </c>
      <c r="M78" s="42">
        <v>0</v>
      </c>
      <c r="N78" s="43">
        <v>0</v>
      </c>
      <c r="O78" s="139" t="str">
        <f t="shared" si="70"/>
        <v/>
      </c>
      <c r="P78" s="190">
        <v>0</v>
      </c>
      <c r="Q78" s="142">
        <v>0</v>
      </c>
      <c r="R78" s="140">
        <f t="shared" si="44"/>
        <v>0</v>
      </c>
      <c r="S78" s="47"/>
      <c r="T78" s="46">
        <f t="shared" si="29"/>
        <v>0</v>
      </c>
      <c r="U78" s="118" t="str">
        <f t="shared" si="71"/>
        <v/>
      </c>
      <c r="V78" s="122" t="str">
        <f t="shared" si="45"/>
        <v/>
      </c>
      <c r="W78" s="104">
        <f t="shared" si="46"/>
        <v>0</v>
      </c>
      <c r="X78" s="118" t="str">
        <f t="shared" si="72"/>
        <v/>
      </c>
      <c r="Y78" s="127" t="str">
        <f t="shared" si="47"/>
        <v/>
      </c>
      <c r="Z78" s="123"/>
      <c r="AA78" s="44" t="str">
        <f t="shared" si="48"/>
        <v/>
      </c>
      <c r="AB78" s="26"/>
      <c r="AC78" s="26"/>
      <c r="AD78" s="137" t="str">
        <f t="shared" si="49"/>
        <v/>
      </c>
      <c r="AG78" s="33">
        <f t="shared" si="69"/>
        <v>0</v>
      </c>
      <c r="AH78" s="28">
        <f t="shared" si="50"/>
        <v>0</v>
      </c>
      <c r="AI78" s="28">
        <f t="shared" si="51"/>
        <v>0</v>
      </c>
      <c r="AJ78" s="49">
        <f t="shared" si="52"/>
        <v>0</v>
      </c>
      <c r="AK78" s="49">
        <f t="shared" si="53"/>
        <v>0</v>
      </c>
      <c r="AL78" s="49" t="e">
        <f t="shared" si="54"/>
        <v>#N/A</v>
      </c>
      <c r="AM78" s="49">
        <f t="shared" si="67"/>
        <v>0</v>
      </c>
      <c r="AN78" s="49">
        <f t="shared" si="55"/>
        <v>0</v>
      </c>
      <c r="AO78" s="49" t="e">
        <f t="shared" si="56"/>
        <v>#N/A</v>
      </c>
      <c r="AP78" s="49">
        <f t="shared" si="68"/>
        <v>0</v>
      </c>
      <c r="AQ78" s="49">
        <f t="shared" si="57"/>
        <v>0</v>
      </c>
      <c r="AR78" s="49" t="e">
        <f t="shared" si="58"/>
        <v>#N/A</v>
      </c>
      <c r="AS78" s="49">
        <f t="shared" si="59"/>
        <v>0</v>
      </c>
      <c r="AT78" s="49">
        <f t="shared" si="60"/>
        <v>0</v>
      </c>
      <c r="AU78" s="49">
        <f t="shared" si="61"/>
        <v>0</v>
      </c>
      <c r="AV78" s="49">
        <f t="shared" si="62"/>
        <v>0</v>
      </c>
      <c r="AW78" s="49" t="e">
        <f t="shared" si="63"/>
        <v>#N/A</v>
      </c>
    </row>
    <row r="79" spans="7:58">
      <c r="G79" s="67">
        <f>SUM($AG$17:AG79)*AG79</f>
        <v>0</v>
      </c>
      <c r="H79" s="35"/>
      <c r="I79" s="33">
        <f t="shared" si="41"/>
        <v>0</v>
      </c>
      <c r="J79" s="33" t="str">
        <f t="shared" si="42"/>
        <v/>
      </c>
      <c r="K79" s="79">
        <f t="shared" si="43"/>
        <v>0</v>
      </c>
      <c r="L79" s="143">
        <v>0</v>
      </c>
      <c r="M79" s="42">
        <v>0</v>
      </c>
      <c r="N79" s="43">
        <v>0</v>
      </c>
      <c r="O79" s="139" t="str">
        <f t="shared" si="70"/>
        <v/>
      </c>
      <c r="P79" s="190">
        <v>0</v>
      </c>
      <c r="Q79" s="142">
        <v>0</v>
      </c>
      <c r="R79" s="140">
        <f t="shared" si="44"/>
        <v>0</v>
      </c>
      <c r="S79" s="47"/>
      <c r="T79" s="46">
        <f t="shared" si="29"/>
        <v>0</v>
      </c>
      <c r="U79" s="118" t="str">
        <f t="shared" si="71"/>
        <v/>
      </c>
      <c r="V79" s="122" t="str">
        <f t="shared" si="45"/>
        <v/>
      </c>
      <c r="W79" s="104">
        <f t="shared" si="46"/>
        <v>0</v>
      </c>
      <c r="X79" s="118" t="str">
        <f t="shared" si="72"/>
        <v/>
      </c>
      <c r="Y79" s="127" t="str">
        <f t="shared" si="47"/>
        <v/>
      </c>
      <c r="Z79" s="123"/>
      <c r="AA79" s="44" t="str">
        <f t="shared" si="48"/>
        <v/>
      </c>
      <c r="AB79" s="26"/>
      <c r="AC79" s="26"/>
      <c r="AD79" s="137" t="str">
        <f t="shared" si="49"/>
        <v/>
      </c>
      <c r="AG79" s="33">
        <f t="shared" si="69"/>
        <v>0</v>
      </c>
      <c r="AH79" s="28">
        <f t="shared" si="50"/>
        <v>0</v>
      </c>
      <c r="AI79" s="28">
        <f t="shared" si="51"/>
        <v>0</v>
      </c>
      <c r="AJ79" s="49">
        <f t="shared" si="52"/>
        <v>0</v>
      </c>
      <c r="AK79" s="49">
        <f t="shared" si="53"/>
        <v>0</v>
      </c>
      <c r="AL79" s="49" t="e">
        <f t="shared" si="54"/>
        <v>#N/A</v>
      </c>
      <c r="AM79" s="49">
        <f t="shared" si="67"/>
        <v>0</v>
      </c>
      <c r="AN79" s="49">
        <f t="shared" si="55"/>
        <v>0</v>
      </c>
      <c r="AO79" s="49" t="e">
        <f t="shared" si="56"/>
        <v>#N/A</v>
      </c>
      <c r="AP79" s="49">
        <f t="shared" si="68"/>
        <v>0</v>
      </c>
      <c r="AQ79" s="49">
        <f t="shared" si="57"/>
        <v>0</v>
      </c>
      <c r="AR79" s="49" t="e">
        <f t="shared" si="58"/>
        <v>#N/A</v>
      </c>
      <c r="AS79" s="49">
        <f t="shared" si="59"/>
        <v>0</v>
      </c>
      <c r="AT79" s="49">
        <f t="shared" si="60"/>
        <v>0</v>
      </c>
      <c r="AU79" s="49">
        <f t="shared" si="61"/>
        <v>0</v>
      </c>
      <c r="AV79" s="49">
        <f t="shared" si="62"/>
        <v>0</v>
      </c>
      <c r="AW79" s="49" t="e">
        <f t="shared" si="63"/>
        <v>#N/A</v>
      </c>
    </row>
    <row r="80" spans="7:58">
      <c r="G80" s="67">
        <f>SUM($AG$17:AG80)*AG80</f>
        <v>0</v>
      </c>
      <c r="H80" s="35"/>
      <c r="I80" s="33">
        <f t="shared" si="41"/>
        <v>0</v>
      </c>
      <c r="J80" s="33" t="str">
        <f t="shared" si="42"/>
        <v/>
      </c>
      <c r="K80" s="79">
        <f t="shared" si="43"/>
        <v>0</v>
      </c>
      <c r="L80" s="143">
        <v>0</v>
      </c>
      <c r="M80" s="42">
        <v>0</v>
      </c>
      <c r="N80" s="43">
        <v>0</v>
      </c>
      <c r="O80" s="139" t="str">
        <f t="shared" si="70"/>
        <v/>
      </c>
      <c r="P80" s="190">
        <v>0</v>
      </c>
      <c r="Q80" s="142">
        <v>0</v>
      </c>
      <c r="R80" s="140">
        <f t="shared" si="44"/>
        <v>0</v>
      </c>
      <c r="S80" s="47"/>
      <c r="T80" s="46">
        <f t="shared" si="29"/>
        <v>0</v>
      </c>
      <c r="U80" s="118" t="str">
        <f t="shared" si="71"/>
        <v/>
      </c>
      <c r="V80" s="122" t="str">
        <f t="shared" si="45"/>
        <v/>
      </c>
      <c r="W80" s="104">
        <f t="shared" si="46"/>
        <v>0</v>
      </c>
      <c r="X80" s="118" t="str">
        <f t="shared" si="72"/>
        <v/>
      </c>
      <c r="Y80" s="127" t="str">
        <f t="shared" si="47"/>
        <v/>
      </c>
      <c r="Z80" s="123"/>
      <c r="AA80" s="44" t="str">
        <f t="shared" si="48"/>
        <v/>
      </c>
      <c r="AB80" s="26"/>
      <c r="AC80" s="26"/>
      <c r="AD80" s="137" t="str">
        <f t="shared" si="49"/>
        <v/>
      </c>
      <c r="AG80" s="33">
        <f t="shared" si="69"/>
        <v>0</v>
      </c>
      <c r="AH80" s="28">
        <f t="shared" si="50"/>
        <v>0</v>
      </c>
      <c r="AI80" s="28">
        <f t="shared" si="51"/>
        <v>0</v>
      </c>
      <c r="AJ80" s="49">
        <f t="shared" si="52"/>
        <v>0</v>
      </c>
      <c r="AK80" s="49">
        <f t="shared" si="53"/>
        <v>0</v>
      </c>
      <c r="AL80" s="49" t="e">
        <f t="shared" si="54"/>
        <v>#N/A</v>
      </c>
      <c r="AM80" s="49">
        <f t="shared" si="67"/>
        <v>0</v>
      </c>
      <c r="AN80" s="49">
        <f t="shared" si="55"/>
        <v>0</v>
      </c>
      <c r="AO80" s="49" t="e">
        <f t="shared" si="56"/>
        <v>#N/A</v>
      </c>
      <c r="AP80" s="49">
        <f t="shared" si="68"/>
        <v>0</v>
      </c>
      <c r="AQ80" s="49">
        <f t="shared" si="57"/>
        <v>0</v>
      </c>
      <c r="AR80" s="49" t="e">
        <f t="shared" si="58"/>
        <v>#N/A</v>
      </c>
      <c r="AS80" s="49">
        <f t="shared" si="59"/>
        <v>0</v>
      </c>
      <c r="AT80" s="49">
        <f t="shared" si="60"/>
        <v>0</v>
      </c>
      <c r="AU80" s="49">
        <f t="shared" si="61"/>
        <v>0</v>
      </c>
      <c r="AV80" s="49">
        <f t="shared" si="62"/>
        <v>0</v>
      </c>
      <c r="AW80" s="49" t="e">
        <f t="shared" si="63"/>
        <v>#N/A</v>
      </c>
    </row>
    <row r="81" spans="7:49">
      <c r="G81" s="67">
        <f>SUM($AG$17:AG81)*AG81</f>
        <v>0</v>
      </c>
      <c r="H81" s="35"/>
      <c r="I81" s="33">
        <f t="shared" ref="I81:I112" si="73">ROUNDDOWN((H81-$P$6)/365,0)*AG81</f>
        <v>0</v>
      </c>
      <c r="J81" s="33" t="str">
        <f t="shared" ref="J81:J115" si="74">IF(ISBLANK($J$6),"",$J$6)</f>
        <v/>
      </c>
      <c r="K81" s="79">
        <f t="shared" ref="K81:K115" si="75">IF($N$6=0,$BC$6,$N$6)</f>
        <v>0</v>
      </c>
      <c r="L81" s="143">
        <v>0</v>
      </c>
      <c r="M81" s="42">
        <v>0</v>
      </c>
      <c r="N81" s="43">
        <v>0</v>
      </c>
      <c r="O81" s="139" t="str">
        <f t="shared" si="70"/>
        <v/>
      </c>
      <c r="P81" s="190">
        <v>0</v>
      </c>
      <c r="Q81" s="142">
        <v>0</v>
      </c>
      <c r="R81" s="140">
        <f t="shared" ref="R81:R115" si="76">IF(AI81=0,0,(((AI81/(K81^1.5))-18)/100)*AG81)</f>
        <v>0</v>
      </c>
      <c r="S81" s="47"/>
      <c r="T81" s="46">
        <f t="shared" si="29"/>
        <v>0</v>
      </c>
      <c r="U81" s="118" t="str">
        <f t="shared" si="71"/>
        <v/>
      </c>
      <c r="V81" s="122" t="str">
        <f t="shared" ref="V81:V115" si="77">IF(ISERROR(INDEX($AY$28:$AY$33,MATCH(AK81,$BC$28:$BC$33,))),"",INDEX($AY$28:$AY$33,MATCH(AK81,$BC$28:$BC$33,)))</f>
        <v/>
      </c>
      <c r="W81" s="104">
        <f t="shared" ref="W81:W115" si="78">IF(ISERROR(AH81/(K81*K81)),0,(AH81/(K81*K81)))</f>
        <v>0</v>
      </c>
      <c r="X81" s="118" t="str">
        <f t="shared" si="72"/>
        <v/>
      </c>
      <c r="Y81" s="127" t="str">
        <f t="shared" ref="Y81:Y115" si="79">IF(ISERROR(INDEX($AY$18:$AY$24,MATCH(AN81,$BA$18:$BA$24,))),"",INDEX($AY$18:$AY$24,MATCH(AN81,$BA$18:$BA$24,)))</f>
        <v/>
      </c>
      <c r="Z81" s="123"/>
      <c r="AA81" s="44" t="str">
        <f t="shared" ref="AA81:AA115" si="80">IF(ISERROR(INDEX($AY$37:$AY$43,MATCH(AQ81,$BC$37:$BC$43,))),"",INDEX($AY$37:$AY$43,MATCH(AQ81,$BC$37:$BC$43,)))</f>
        <v/>
      </c>
      <c r="AB81" s="26"/>
      <c r="AC81" s="26"/>
      <c r="AD81" s="137" t="str">
        <f t="shared" ref="AD81:AD115" si="81">IF(ISERROR(INDEX($AY$47:$AY$52,MATCH(AV81,$BB$47:$BB$52,))),"",INDEX($AY$47:$AY$52,MATCH(AV81,$BB$47:$BB$52,)))</f>
        <v/>
      </c>
      <c r="AG81" s="33">
        <f t="shared" si="69"/>
        <v>0</v>
      </c>
      <c r="AH81" s="28">
        <f t="shared" ref="AH81:AH116" si="82">IF(N81=0,(L81+(M81/16))*$AZ$13,N81)</f>
        <v>0</v>
      </c>
      <c r="AI81" s="28">
        <f t="shared" ref="AI81:AI116" si="83">IF(Q81=0,(P81*$AZ$11),Q81)</f>
        <v>0</v>
      </c>
      <c r="AJ81" s="49">
        <f t="shared" ref="AJ81:AJ112" si="84">IF(AND(AI81=0,ISBLANK(S81)),0,1)</f>
        <v>0</v>
      </c>
      <c r="AK81" s="49">
        <f t="shared" ref="AK81:AK112" si="85">IF(T81&gt;$BB$33,$BC$33,IF(T81&gt;$BB$32,$BC$32,IF(T81&gt;$BB$31,$BC$31,IF(T81&gt;$BB$30,$BC$30,IF(T81&gt;$BB$29,$BC$29,$BC$28)))))*AJ81</f>
        <v>0</v>
      </c>
      <c r="AL81" s="49" t="e">
        <f t="shared" ref="AL81:AL112" si="86">INDEX($BD$28:$BD$33,MATCH(AK81,$BC$28:$BC$33,))</f>
        <v>#N/A</v>
      </c>
      <c r="AM81" s="49">
        <f t="shared" si="67"/>
        <v>0</v>
      </c>
      <c r="AN81" s="49">
        <f t="shared" ref="AN81:AN112" si="87">IF(W81&gt;$AZ$24,$BA$24,IF(W81&gt;$AZ$23,$BA$23,IF(W81&gt;$AZ$22,$BA$22,IF(W81&gt;$AZ$21,$BA$21,IF(W81&gt;$AZ$20,$BA$20,IF(W81&gt;$AZ$19,$BA$19,$BA$18))))))*AM81</f>
        <v>0</v>
      </c>
      <c r="AO81" s="49" t="e">
        <f t="shared" ref="AO81:AO112" si="88">INDEX($BB$18:$BB$24,MATCH(AN81,$BA$18:$BA$24,))</f>
        <v>#N/A</v>
      </c>
      <c r="AP81" s="49">
        <f t="shared" si="68"/>
        <v>0</v>
      </c>
      <c r="AQ81" s="49">
        <f t="shared" ref="AQ81:AQ112" si="89">IF(Z81&gt;$BB$43,$BC$43,IF(Z81&gt;$BB$42,$BC$42,IF(Z81&gt;$BB$41,$BC$41,IF(Z81&gt;$BB$40,$BC$40,IF(Z81&gt;$BB$39,$BC$39,IF(Z81&gt;$BB$38,$BC$38,$BC$37))))))*AP81</f>
        <v>0</v>
      </c>
      <c r="AR81" s="49" t="e">
        <f t="shared" ref="AR81:AR112" si="90">INDEX($BD$37:$BD$43,MATCH(AQ81,$BC$37:$BC$43,))</f>
        <v>#N/A</v>
      </c>
      <c r="AS81" s="49">
        <f t="shared" ref="AS81:AS116" si="91">IF(COUNTA(AB81:AC81)=2,1,0)</f>
        <v>0</v>
      </c>
      <c r="AT81" s="49">
        <f t="shared" ref="AT81:AT116" si="92">IF(AB81&gt;AZ$52,$BB$52,IF(AB81&gt;AZ$51,$BB$51,IF(AB81&gt;AZ$50,$BB$50,IF(AB81&gt;AZ$49,$BB$49,IF(AB81&gt;AZ$48,$BB$48,$BB$47)))))*$AS81</f>
        <v>0</v>
      </c>
      <c r="AU81" s="49">
        <f t="shared" ref="AU81:AU116" si="93">IF(AC81&gt;BA$52,$BB$52,IF(AC81&gt;BA$51,$BB$51,IF(AC81&gt;BA$50,$BB$50,IF(AC81&gt;BA$49,$BB$49,IF(AC81&gt;BA$48,$BB$48,$BB$47)))))*$AS81</f>
        <v>0</v>
      </c>
      <c r="AV81" s="49">
        <f t="shared" ref="AV81:AV112" si="94">IF(COUNTIF(AT81:AU81,$BB$47),$BB$47,ROUND(AVERAGE(AT81:AU81),0))</f>
        <v>0</v>
      </c>
      <c r="AW81" s="49" t="e">
        <f t="shared" ref="AW81:AW112" si="95">INDEX($BC$47:$BC$52,MATCH(AV81,$BB$47:$BB$52,))</f>
        <v>#N/A</v>
      </c>
    </row>
    <row r="82" spans="7:49">
      <c r="G82" s="67">
        <f>SUM($AG$17:AG82)*AG82</f>
        <v>0</v>
      </c>
      <c r="H82" s="35"/>
      <c r="I82" s="33">
        <f t="shared" si="73"/>
        <v>0</v>
      </c>
      <c r="J82" s="33" t="str">
        <f t="shared" si="74"/>
        <v/>
      </c>
      <c r="K82" s="79">
        <f t="shared" si="75"/>
        <v>0</v>
      </c>
      <c r="L82" s="143">
        <v>0</v>
      </c>
      <c r="M82" s="42">
        <v>0</v>
      </c>
      <c r="N82" s="43">
        <v>0</v>
      </c>
      <c r="O82" s="139" t="str">
        <f t="shared" si="70"/>
        <v/>
      </c>
      <c r="P82" s="190">
        <v>0</v>
      </c>
      <c r="Q82" s="142">
        <v>0</v>
      </c>
      <c r="R82" s="140">
        <f t="shared" si="76"/>
        <v>0</v>
      </c>
      <c r="S82" s="47"/>
      <c r="T82" s="46">
        <f t="shared" ref="T82:T115" si="96">IF(ISBLANK(S82),R82,S82)</f>
        <v>0</v>
      </c>
      <c r="U82" s="118" t="str">
        <f t="shared" si="71"/>
        <v/>
      </c>
      <c r="V82" s="122" t="str">
        <f t="shared" si="77"/>
        <v/>
      </c>
      <c r="W82" s="104">
        <f t="shared" si="78"/>
        <v>0</v>
      </c>
      <c r="X82" s="118" t="str">
        <f t="shared" si="72"/>
        <v/>
      </c>
      <c r="Y82" s="127" t="str">
        <f t="shared" si="79"/>
        <v/>
      </c>
      <c r="Z82" s="123"/>
      <c r="AA82" s="44" t="str">
        <f t="shared" si="80"/>
        <v/>
      </c>
      <c r="AB82" s="26"/>
      <c r="AC82" s="26"/>
      <c r="AD82" s="137" t="str">
        <f t="shared" si="81"/>
        <v/>
      </c>
      <c r="AG82" s="33">
        <f t="shared" si="69"/>
        <v>0</v>
      </c>
      <c r="AH82" s="28">
        <f t="shared" si="82"/>
        <v>0</v>
      </c>
      <c r="AI82" s="28">
        <f t="shared" si="83"/>
        <v>0</v>
      </c>
      <c r="AJ82" s="49">
        <f t="shared" si="84"/>
        <v>0</v>
      </c>
      <c r="AK82" s="49">
        <f t="shared" si="85"/>
        <v>0</v>
      </c>
      <c r="AL82" s="49" t="e">
        <f t="shared" si="86"/>
        <v>#N/A</v>
      </c>
      <c r="AM82" s="49">
        <f t="shared" si="67"/>
        <v>0</v>
      </c>
      <c r="AN82" s="49">
        <f t="shared" si="87"/>
        <v>0</v>
      </c>
      <c r="AO82" s="49" t="e">
        <f t="shared" si="88"/>
        <v>#N/A</v>
      </c>
      <c r="AP82" s="49">
        <f t="shared" si="68"/>
        <v>0</v>
      </c>
      <c r="AQ82" s="49">
        <f t="shared" si="89"/>
        <v>0</v>
      </c>
      <c r="AR82" s="49" t="e">
        <f t="shared" si="90"/>
        <v>#N/A</v>
      </c>
      <c r="AS82" s="49">
        <f t="shared" si="91"/>
        <v>0</v>
      </c>
      <c r="AT82" s="49">
        <f t="shared" si="92"/>
        <v>0</v>
      </c>
      <c r="AU82" s="49">
        <f t="shared" si="93"/>
        <v>0</v>
      </c>
      <c r="AV82" s="49">
        <f t="shared" si="94"/>
        <v>0</v>
      </c>
      <c r="AW82" s="49" t="e">
        <f t="shared" si="95"/>
        <v>#N/A</v>
      </c>
    </row>
    <row r="83" spans="7:49">
      <c r="G83" s="67">
        <f>SUM($AG$17:AG83)*AG83</f>
        <v>0</v>
      </c>
      <c r="H83" s="35"/>
      <c r="I83" s="33">
        <f t="shared" si="73"/>
        <v>0</v>
      </c>
      <c r="J83" s="33" t="str">
        <f t="shared" si="74"/>
        <v/>
      </c>
      <c r="K83" s="79">
        <f t="shared" si="75"/>
        <v>0</v>
      </c>
      <c r="L83" s="143">
        <v>0</v>
      </c>
      <c r="M83" s="42">
        <v>0</v>
      </c>
      <c r="N83" s="43">
        <v>0</v>
      </c>
      <c r="O83" s="139" t="str">
        <f t="shared" si="70"/>
        <v/>
      </c>
      <c r="P83" s="190">
        <v>0</v>
      </c>
      <c r="Q83" s="142">
        <v>0</v>
      </c>
      <c r="R83" s="140">
        <f t="shared" si="76"/>
        <v>0</v>
      </c>
      <c r="S83" s="47"/>
      <c r="T83" s="46">
        <f t="shared" si="96"/>
        <v>0</v>
      </c>
      <c r="U83" s="118" t="str">
        <f t="shared" si="71"/>
        <v/>
      </c>
      <c r="V83" s="122" t="str">
        <f t="shared" si="77"/>
        <v/>
      </c>
      <c r="W83" s="104">
        <f t="shared" si="78"/>
        <v>0</v>
      </c>
      <c r="X83" s="118" t="str">
        <f t="shared" si="72"/>
        <v/>
      </c>
      <c r="Y83" s="127" t="str">
        <f t="shared" si="79"/>
        <v/>
      </c>
      <c r="Z83" s="123"/>
      <c r="AA83" s="44" t="str">
        <f t="shared" si="80"/>
        <v/>
      </c>
      <c r="AB83" s="26"/>
      <c r="AC83" s="26"/>
      <c r="AD83" s="137" t="str">
        <f t="shared" si="81"/>
        <v/>
      </c>
      <c r="AG83" s="33">
        <f t="shared" si="69"/>
        <v>0</v>
      </c>
      <c r="AH83" s="28">
        <f t="shared" si="82"/>
        <v>0</v>
      </c>
      <c r="AI83" s="28">
        <f t="shared" si="83"/>
        <v>0</v>
      </c>
      <c r="AJ83" s="49">
        <f t="shared" si="84"/>
        <v>0</v>
      </c>
      <c r="AK83" s="49">
        <f t="shared" si="85"/>
        <v>0</v>
      </c>
      <c r="AL83" s="49" t="e">
        <f t="shared" si="86"/>
        <v>#N/A</v>
      </c>
      <c r="AM83" s="49">
        <f t="shared" si="67"/>
        <v>0</v>
      </c>
      <c r="AN83" s="49">
        <f t="shared" si="87"/>
        <v>0</v>
      </c>
      <c r="AO83" s="49" t="e">
        <f t="shared" si="88"/>
        <v>#N/A</v>
      </c>
      <c r="AP83" s="49">
        <f t="shared" si="68"/>
        <v>0</v>
      </c>
      <c r="AQ83" s="49">
        <f t="shared" si="89"/>
        <v>0</v>
      </c>
      <c r="AR83" s="49" t="e">
        <f t="shared" si="90"/>
        <v>#N/A</v>
      </c>
      <c r="AS83" s="49">
        <f t="shared" si="91"/>
        <v>0</v>
      </c>
      <c r="AT83" s="49">
        <f t="shared" si="92"/>
        <v>0</v>
      </c>
      <c r="AU83" s="49">
        <f t="shared" si="93"/>
        <v>0</v>
      </c>
      <c r="AV83" s="49">
        <f t="shared" si="94"/>
        <v>0</v>
      </c>
      <c r="AW83" s="49" t="e">
        <f t="shared" si="95"/>
        <v>#N/A</v>
      </c>
    </row>
    <row r="84" spans="7:49">
      <c r="G84" s="67">
        <f>SUM($AG$17:AG84)*AG84</f>
        <v>0</v>
      </c>
      <c r="H84" s="35"/>
      <c r="I84" s="33">
        <f t="shared" si="73"/>
        <v>0</v>
      </c>
      <c r="J84" s="33" t="str">
        <f t="shared" si="74"/>
        <v/>
      </c>
      <c r="K84" s="79">
        <f t="shared" si="75"/>
        <v>0</v>
      </c>
      <c r="L84" s="143">
        <v>0</v>
      </c>
      <c r="M84" s="42">
        <v>0</v>
      </c>
      <c r="N84" s="43">
        <v>0</v>
      </c>
      <c r="O84" s="139" t="str">
        <f t="shared" si="70"/>
        <v/>
      </c>
      <c r="P84" s="190">
        <v>0</v>
      </c>
      <c r="Q84" s="142">
        <v>0</v>
      </c>
      <c r="R84" s="140">
        <f t="shared" si="76"/>
        <v>0</v>
      </c>
      <c r="S84" s="47"/>
      <c r="T84" s="46">
        <f t="shared" si="96"/>
        <v>0</v>
      </c>
      <c r="U84" s="118" t="str">
        <f t="shared" si="71"/>
        <v/>
      </c>
      <c r="V84" s="122" t="str">
        <f t="shared" si="77"/>
        <v/>
      </c>
      <c r="W84" s="104">
        <f t="shared" si="78"/>
        <v>0</v>
      </c>
      <c r="X84" s="118" t="str">
        <f t="shared" si="72"/>
        <v/>
      </c>
      <c r="Y84" s="127" t="str">
        <f t="shared" si="79"/>
        <v/>
      </c>
      <c r="Z84" s="123"/>
      <c r="AA84" s="44" t="str">
        <f t="shared" si="80"/>
        <v/>
      </c>
      <c r="AB84" s="26"/>
      <c r="AC84" s="26"/>
      <c r="AD84" s="137" t="str">
        <f t="shared" si="81"/>
        <v/>
      </c>
      <c r="AG84" s="33">
        <f t="shared" si="69"/>
        <v>0</v>
      </c>
      <c r="AH84" s="28">
        <f t="shared" si="82"/>
        <v>0</v>
      </c>
      <c r="AI84" s="28">
        <f t="shared" si="83"/>
        <v>0</v>
      </c>
      <c r="AJ84" s="49">
        <f t="shared" si="84"/>
        <v>0</v>
      </c>
      <c r="AK84" s="49">
        <f t="shared" si="85"/>
        <v>0</v>
      </c>
      <c r="AL84" s="49" t="e">
        <f t="shared" si="86"/>
        <v>#N/A</v>
      </c>
      <c r="AM84" s="49">
        <f t="shared" si="67"/>
        <v>0</v>
      </c>
      <c r="AN84" s="49">
        <f t="shared" si="87"/>
        <v>0</v>
      </c>
      <c r="AO84" s="49" t="e">
        <f t="shared" si="88"/>
        <v>#N/A</v>
      </c>
      <c r="AP84" s="49">
        <f t="shared" si="68"/>
        <v>0</v>
      </c>
      <c r="AQ84" s="49">
        <f t="shared" si="89"/>
        <v>0</v>
      </c>
      <c r="AR84" s="49" t="e">
        <f t="shared" si="90"/>
        <v>#N/A</v>
      </c>
      <c r="AS84" s="49">
        <f t="shared" si="91"/>
        <v>0</v>
      </c>
      <c r="AT84" s="49">
        <f t="shared" si="92"/>
        <v>0</v>
      </c>
      <c r="AU84" s="49">
        <f t="shared" si="93"/>
        <v>0</v>
      </c>
      <c r="AV84" s="49">
        <f t="shared" si="94"/>
        <v>0</v>
      </c>
      <c r="AW84" s="49" t="e">
        <f t="shared" si="95"/>
        <v>#N/A</v>
      </c>
    </row>
    <row r="85" spans="7:49">
      <c r="G85" s="67">
        <f>SUM($AG$17:AG85)*AG85</f>
        <v>0</v>
      </c>
      <c r="H85" s="35"/>
      <c r="I85" s="33">
        <f t="shared" si="73"/>
        <v>0</v>
      </c>
      <c r="J85" s="33" t="str">
        <f t="shared" si="74"/>
        <v/>
      </c>
      <c r="K85" s="79">
        <f t="shared" si="75"/>
        <v>0</v>
      </c>
      <c r="L85" s="143">
        <v>0</v>
      </c>
      <c r="M85" s="42">
        <v>0</v>
      </c>
      <c r="N85" s="43">
        <v>0</v>
      </c>
      <c r="O85" s="139" t="str">
        <f t="shared" si="70"/>
        <v/>
      </c>
      <c r="P85" s="190">
        <v>0</v>
      </c>
      <c r="Q85" s="142">
        <v>0</v>
      </c>
      <c r="R85" s="140">
        <f t="shared" si="76"/>
        <v>0</v>
      </c>
      <c r="S85" s="47"/>
      <c r="T85" s="46">
        <f t="shared" si="96"/>
        <v>0</v>
      </c>
      <c r="U85" s="118" t="str">
        <f t="shared" si="71"/>
        <v/>
      </c>
      <c r="V85" s="122" t="str">
        <f t="shared" si="77"/>
        <v/>
      </c>
      <c r="W85" s="104">
        <f t="shared" si="78"/>
        <v>0</v>
      </c>
      <c r="X85" s="118" t="str">
        <f t="shared" si="72"/>
        <v/>
      </c>
      <c r="Y85" s="127" t="str">
        <f t="shared" si="79"/>
        <v/>
      </c>
      <c r="Z85" s="123"/>
      <c r="AA85" s="44" t="str">
        <f t="shared" si="80"/>
        <v/>
      </c>
      <c r="AB85" s="26"/>
      <c r="AC85" s="26"/>
      <c r="AD85" s="137" t="str">
        <f t="shared" si="81"/>
        <v/>
      </c>
      <c r="AG85" s="33">
        <f t="shared" si="69"/>
        <v>0</v>
      </c>
      <c r="AH85" s="28">
        <f t="shared" si="82"/>
        <v>0</v>
      </c>
      <c r="AI85" s="28">
        <f t="shared" si="83"/>
        <v>0</v>
      </c>
      <c r="AJ85" s="49">
        <f t="shared" si="84"/>
        <v>0</v>
      </c>
      <c r="AK85" s="49">
        <f t="shared" si="85"/>
        <v>0</v>
      </c>
      <c r="AL85" s="49" t="e">
        <f t="shared" si="86"/>
        <v>#N/A</v>
      </c>
      <c r="AM85" s="49">
        <f t="shared" si="67"/>
        <v>0</v>
      </c>
      <c r="AN85" s="49">
        <f t="shared" si="87"/>
        <v>0</v>
      </c>
      <c r="AO85" s="49" t="e">
        <f t="shared" si="88"/>
        <v>#N/A</v>
      </c>
      <c r="AP85" s="49">
        <f t="shared" si="68"/>
        <v>0</v>
      </c>
      <c r="AQ85" s="49">
        <f t="shared" si="89"/>
        <v>0</v>
      </c>
      <c r="AR85" s="49" t="e">
        <f t="shared" si="90"/>
        <v>#N/A</v>
      </c>
      <c r="AS85" s="49">
        <f t="shared" si="91"/>
        <v>0</v>
      </c>
      <c r="AT85" s="49">
        <f t="shared" si="92"/>
        <v>0</v>
      </c>
      <c r="AU85" s="49">
        <f t="shared" si="93"/>
        <v>0</v>
      </c>
      <c r="AV85" s="49">
        <f t="shared" si="94"/>
        <v>0</v>
      </c>
      <c r="AW85" s="49" t="e">
        <f t="shared" si="95"/>
        <v>#N/A</v>
      </c>
    </row>
    <row r="86" spans="7:49">
      <c r="G86" s="67">
        <f>SUM($AG$17:AG86)*AG86</f>
        <v>0</v>
      </c>
      <c r="H86" s="35"/>
      <c r="I86" s="33">
        <f t="shared" si="73"/>
        <v>0</v>
      </c>
      <c r="J86" s="33" t="str">
        <f t="shared" si="74"/>
        <v/>
      </c>
      <c r="K86" s="79">
        <f t="shared" si="75"/>
        <v>0</v>
      </c>
      <c r="L86" s="143">
        <v>0</v>
      </c>
      <c r="M86" s="42">
        <v>0</v>
      </c>
      <c r="N86" s="43">
        <v>0</v>
      </c>
      <c r="O86" s="139" t="str">
        <f t="shared" si="70"/>
        <v/>
      </c>
      <c r="P86" s="190">
        <v>0</v>
      </c>
      <c r="Q86" s="142">
        <v>0</v>
      </c>
      <c r="R86" s="140">
        <f t="shared" si="76"/>
        <v>0</v>
      </c>
      <c r="S86" s="47"/>
      <c r="T86" s="46">
        <f t="shared" si="96"/>
        <v>0</v>
      </c>
      <c r="U86" s="118" t="str">
        <f t="shared" si="71"/>
        <v/>
      </c>
      <c r="V86" s="122" t="str">
        <f t="shared" si="77"/>
        <v/>
      </c>
      <c r="W86" s="104">
        <f t="shared" si="78"/>
        <v>0</v>
      </c>
      <c r="X86" s="118" t="str">
        <f t="shared" si="72"/>
        <v/>
      </c>
      <c r="Y86" s="127" t="str">
        <f t="shared" si="79"/>
        <v/>
      </c>
      <c r="Z86" s="123"/>
      <c r="AA86" s="44" t="str">
        <f t="shared" si="80"/>
        <v/>
      </c>
      <c r="AB86" s="26"/>
      <c r="AC86" s="26"/>
      <c r="AD86" s="137" t="str">
        <f t="shared" si="81"/>
        <v/>
      </c>
      <c r="AG86" s="33">
        <f t="shared" si="69"/>
        <v>0</v>
      </c>
      <c r="AH86" s="28">
        <f t="shared" si="82"/>
        <v>0</v>
      </c>
      <c r="AI86" s="28">
        <f t="shared" si="83"/>
        <v>0</v>
      </c>
      <c r="AJ86" s="49">
        <f t="shared" si="84"/>
        <v>0</v>
      </c>
      <c r="AK86" s="49">
        <f t="shared" si="85"/>
        <v>0</v>
      </c>
      <c r="AL86" s="49" t="e">
        <f t="shared" si="86"/>
        <v>#N/A</v>
      </c>
      <c r="AM86" s="49">
        <f t="shared" si="67"/>
        <v>0</v>
      </c>
      <c r="AN86" s="49">
        <f t="shared" si="87"/>
        <v>0</v>
      </c>
      <c r="AO86" s="49" t="e">
        <f t="shared" si="88"/>
        <v>#N/A</v>
      </c>
      <c r="AP86" s="49">
        <f t="shared" si="68"/>
        <v>0</v>
      </c>
      <c r="AQ86" s="49">
        <f t="shared" si="89"/>
        <v>0</v>
      </c>
      <c r="AR86" s="49" t="e">
        <f t="shared" si="90"/>
        <v>#N/A</v>
      </c>
      <c r="AS86" s="49">
        <f t="shared" si="91"/>
        <v>0</v>
      </c>
      <c r="AT86" s="49">
        <f t="shared" si="92"/>
        <v>0</v>
      </c>
      <c r="AU86" s="49">
        <f t="shared" si="93"/>
        <v>0</v>
      </c>
      <c r="AV86" s="49">
        <f t="shared" si="94"/>
        <v>0</v>
      </c>
      <c r="AW86" s="49" t="e">
        <f t="shared" si="95"/>
        <v>#N/A</v>
      </c>
    </row>
    <row r="87" spans="7:49">
      <c r="G87" s="67">
        <f>SUM($AG$17:AG87)*AG87</f>
        <v>0</v>
      </c>
      <c r="H87" s="35"/>
      <c r="I87" s="33">
        <f t="shared" si="73"/>
        <v>0</v>
      </c>
      <c r="J87" s="33" t="str">
        <f t="shared" si="74"/>
        <v/>
      </c>
      <c r="K87" s="79">
        <f t="shared" si="75"/>
        <v>0</v>
      </c>
      <c r="L87" s="143">
        <v>0</v>
      </c>
      <c r="M87" s="42">
        <v>0</v>
      </c>
      <c r="N87" s="43">
        <v>0</v>
      </c>
      <c r="O87" s="139" t="str">
        <f t="shared" si="70"/>
        <v/>
      </c>
      <c r="P87" s="190">
        <v>0</v>
      </c>
      <c r="Q87" s="142">
        <v>0</v>
      </c>
      <c r="R87" s="140">
        <f t="shared" si="76"/>
        <v>0</v>
      </c>
      <c r="S87" s="47"/>
      <c r="T87" s="46">
        <f t="shared" si="96"/>
        <v>0</v>
      </c>
      <c r="U87" s="118" t="str">
        <f t="shared" si="71"/>
        <v/>
      </c>
      <c r="V87" s="122" t="str">
        <f t="shared" si="77"/>
        <v/>
      </c>
      <c r="W87" s="104">
        <f t="shared" si="78"/>
        <v>0</v>
      </c>
      <c r="X87" s="118" t="str">
        <f t="shared" si="72"/>
        <v/>
      </c>
      <c r="Y87" s="127" t="str">
        <f t="shared" si="79"/>
        <v/>
      </c>
      <c r="Z87" s="123"/>
      <c r="AA87" s="44" t="str">
        <f t="shared" si="80"/>
        <v/>
      </c>
      <c r="AB87" s="26"/>
      <c r="AC87" s="26"/>
      <c r="AD87" s="137" t="str">
        <f t="shared" si="81"/>
        <v/>
      </c>
      <c r="AG87" s="33">
        <f t="shared" si="69"/>
        <v>0</v>
      </c>
      <c r="AH87" s="28">
        <f t="shared" si="82"/>
        <v>0</v>
      </c>
      <c r="AI87" s="28">
        <f t="shared" si="83"/>
        <v>0</v>
      </c>
      <c r="AJ87" s="49">
        <f t="shared" si="84"/>
        <v>0</v>
      </c>
      <c r="AK87" s="49">
        <f t="shared" si="85"/>
        <v>0</v>
      </c>
      <c r="AL87" s="49" t="e">
        <f t="shared" si="86"/>
        <v>#N/A</v>
      </c>
      <c r="AM87" s="49">
        <f t="shared" si="67"/>
        <v>0</v>
      </c>
      <c r="AN87" s="49">
        <f t="shared" si="87"/>
        <v>0</v>
      </c>
      <c r="AO87" s="49" t="e">
        <f t="shared" si="88"/>
        <v>#N/A</v>
      </c>
      <c r="AP87" s="49">
        <f t="shared" si="68"/>
        <v>0</v>
      </c>
      <c r="AQ87" s="49">
        <f t="shared" si="89"/>
        <v>0</v>
      </c>
      <c r="AR87" s="49" t="e">
        <f t="shared" si="90"/>
        <v>#N/A</v>
      </c>
      <c r="AS87" s="49">
        <f t="shared" si="91"/>
        <v>0</v>
      </c>
      <c r="AT87" s="49">
        <f t="shared" si="92"/>
        <v>0</v>
      </c>
      <c r="AU87" s="49">
        <f t="shared" si="93"/>
        <v>0</v>
      </c>
      <c r="AV87" s="49">
        <f t="shared" si="94"/>
        <v>0</v>
      </c>
      <c r="AW87" s="49" t="e">
        <f t="shared" si="95"/>
        <v>#N/A</v>
      </c>
    </row>
    <row r="88" spans="7:49">
      <c r="G88" s="67">
        <f>SUM($AG$17:AG88)*AG88</f>
        <v>0</v>
      </c>
      <c r="H88" s="35"/>
      <c r="I88" s="33">
        <f t="shared" si="73"/>
        <v>0</v>
      </c>
      <c r="J88" s="33" t="str">
        <f t="shared" si="74"/>
        <v/>
      </c>
      <c r="K88" s="79">
        <f t="shared" si="75"/>
        <v>0</v>
      </c>
      <c r="L88" s="143">
        <v>0</v>
      </c>
      <c r="M88" s="42">
        <v>0</v>
      </c>
      <c r="N88" s="43">
        <v>0</v>
      </c>
      <c r="O88" s="139" t="str">
        <f t="shared" si="70"/>
        <v/>
      </c>
      <c r="P88" s="190">
        <v>0</v>
      </c>
      <c r="Q88" s="142">
        <v>0</v>
      </c>
      <c r="R88" s="140">
        <f t="shared" si="76"/>
        <v>0</v>
      </c>
      <c r="S88" s="47"/>
      <c r="T88" s="46">
        <f t="shared" si="96"/>
        <v>0</v>
      </c>
      <c r="U88" s="118" t="str">
        <f t="shared" si="71"/>
        <v/>
      </c>
      <c r="V88" s="122" t="str">
        <f t="shared" si="77"/>
        <v/>
      </c>
      <c r="W88" s="104">
        <f t="shared" si="78"/>
        <v>0</v>
      </c>
      <c r="X88" s="118" t="str">
        <f t="shared" si="72"/>
        <v/>
      </c>
      <c r="Y88" s="127" t="str">
        <f t="shared" si="79"/>
        <v/>
      </c>
      <c r="Z88" s="123"/>
      <c r="AA88" s="44" t="str">
        <f t="shared" si="80"/>
        <v/>
      </c>
      <c r="AB88" s="26"/>
      <c r="AC88" s="26"/>
      <c r="AD88" s="137" t="str">
        <f t="shared" si="81"/>
        <v/>
      </c>
      <c r="AG88" s="33">
        <f t="shared" si="69"/>
        <v>0</v>
      </c>
      <c r="AH88" s="28">
        <f t="shared" si="82"/>
        <v>0</v>
      </c>
      <c r="AI88" s="28">
        <f t="shared" si="83"/>
        <v>0</v>
      </c>
      <c r="AJ88" s="49">
        <f t="shared" si="84"/>
        <v>0</v>
      </c>
      <c r="AK88" s="49">
        <f t="shared" si="85"/>
        <v>0</v>
      </c>
      <c r="AL88" s="49" t="e">
        <f t="shared" si="86"/>
        <v>#N/A</v>
      </c>
      <c r="AM88" s="49">
        <f t="shared" si="67"/>
        <v>0</v>
      </c>
      <c r="AN88" s="49">
        <f t="shared" si="87"/>
        <v>0</v>
      </c>
      <c r="AO88" s="49" t="e">
        <f t="shared" si="88"/>
        <v>#N/A</v>
      </c>
      <c r="AP88" s="49">
        <f t="shared" si="68"/>
        <v>0</v>
      </c>
      <c r="AQ88" s="49">
        <f t="shared" si="89"/>
        <v>0</v>
      </c>
      <c r="AR88" s="49" t="e">
        <f t="shared" si="90"/>
        <v>#N/A</v>
      </c>
      <c r="AS88" s="49">
        <f t="shared" si="91"/>
        <v>0</v>
      </c>
      <c r="AT88" s="49">
        <f t="shared" si="92"/>
        <v>0</v>
      </c>
      <c r="AU88" s="49">
        <f t="shared" si="93"/>
        <v>0</v>
      </c>
      <c r="AV88" s="49">
        <f t="shared" si="94"/>
        <v>0</v>
      </c>
      <c r="AW88" s="49" t="e">
        <f t="shared" si="95"/>
        <v>#N/A</v>
      </c>
    </row>
    <row r="89" spans="7:49">
      <c r="G89" s="67">
        <f>SUM($AG$17:AG89)*AG89</f>
        <v>0</v>
      </c>
      <c r="H89" s="35"/>
      <c r="I89" s="33">
        <f t="shared" si="73"/>
        <v>0</v>
      </c>
      <c r="J89" s="33" t="str">
        <f t="shared" si="74"/>
        <v/>
      </c>
      <c r="K89" s="79">
        <f t="shared" si="75"/>
        <v>0</v>
      </c>
      <c r="L89" s="143">
        <v>0</v>
      </c>
      <c r="M89" s="42">
        <v>0</v>
      </c>
      <c r="N89" s="43">
        <v>0</v>
      </c>
      <c r="O89" s="139" t="str">
        <f t="shared" si="70"/>
        <v/>
      </c>
      <c r="P89" s="190">
        <v>0</v>
      </c>
      <c r="Q89" s="142">
        <v>0</v>
      </c>
      <c r="R89" s="140">
        <f t="shared" si="76"/>
        <v>0</v>
      </c>
      <c r="S89" s="47"/>
      <c r="T89" s="46">
        <f t="shared" si="96"/>
        <v>0</v>
      </c>
      <c r="U89" s="118" t="str">
        <f t="shared" si="71"/>
        <v/>
      </c>
      <c r="V89" s="122" t="str">
        <f t="shared" si="77"/>
        <v/>
      </c>
      <c r="W89" s="104">
        <f t="shared" si="78"/>
        <v>0</v>
      </c>
      <c r="X89" s="118" t="str">
        <f t="shared" si="72"/>
        <v/>
      </c>
      <c r="Y89" s="127" t="str">
        <f t="shared" si="79"/>
        <v/>
      </c>
      <c r="Z89" s="123"/>
      <c r="AA89" s="44" t="str">
        <f t="shared" si="80"/>
        <v/>
      </c>
      <c r="AB89" s="26"/>
      <c r="AC89" s="26"/>
      <c r="AD89" s="137" t="str">
        <f t="shared" si="81"/>
        <v/>
      </c>
      <c r="AG89" s="33">
        <f t="shared" si="69"/>
        <v>0</v>
      </c>
      <c r="AH89" s="28">
        <f t="shared" si="82"/>
        <v>0</v>
      </c>
      <c r="AI89" s="28">
        <f t="shared" si="83"/>
        <v>0</v>
      </c>
      <c r="AJ89" s="49">
        <f t="shared" si="84"/>
        <v>0</v>
      </c>
      <c r="AK89" s="49">
        <f t="shared" si="85"/>
        <v>0</v>
      </c>
      <c r="AL89" s="49" t="e">
        <f t="shared" si="86"/>
        <v>#N/A</v>
      </c>
      <c r="AM89" s="49">
        <f t="shared" si="67"/>
        <v>0</v>
      </c>
      <c r="AN89" s="49">
        <f t="shared" si="87"/>
        <v>0</v>
      </c>
      <c r="AO89" s="49" t="e">
        <f t="shared" si="88"/>
        <v>#N/A</v>
      </c>
      <c r="AP89" s="49">
        <f t="shared" si="68"/>
        <v>0</v>
      </c>
      <c r="AQ89" s="49">
        <f t="shared" si="89"/>
        <v>0</v>
      </c>
      <c r="AR89" s="49" t="e">
        <f t="shared" si="90"/>
        <v>#N/A</v>
      </c>
      <c r="AS89" s="49">
        <f t="shared" si="91"/>
        <v>0</v>
      </c>
      <c r="AT89" s="49">
        <f t="shared" si="92"/>
        <v>0</v>
      </c>
      <c r="AU89" s="49">
        <f t="shared" si="93"/>
        <v>0</v>
      </c>
      <c r="AV89" s="49">
        <f t="shared" si="94"/>
        <v>0</v>
      </c>
      <c r="AW89" s="49" t="e">
        <f t="shared" si="95"/>
        <v>#N/A</v>
      </c>
    </row>
    <row r="90" spans="7:49">
      <c r="G90" s="67">
        <f>SUM($AG$17:AG90)*AG90</f>
        <v>0</v>
      </c>
      <c r="H90" s="35"/>
      <c r="I90" s="33">
        <f t="shared" si="73"/>
        <v>0</v>
      </c>
      <c r="J90" s="33" t="str">
        <f t="shared" si="74"/>
        <v/>
      </c>
      <c r="K90" s="79">
        <f t="shared" si="75"/>
        <v>0</v>
      </c>
      <c r="L90" s="143">
        <v>0</v>
      </c>
      <c r="M90" s="42">
        <v>0</v>
      </c>
      <c r="N90" s="43">
        <v>0</v>
      </c>
      <c r="O90" s="139" t="str">
        <f t="shared" si="70"/>
        <v/>
      </c>
      <c r="P90" s="190">
        <v>0</v>
      </c>
      <c r="Q90" s="142">
        <v>0</v>
      </c>
      <c r="R90" s="140">
        <f t="shared" si="76"/>
        <v>0</v>
      </c>
      <c r="S90" s="47"/>
      <c r="T90" s="46">
        <f t="shared" si="96"/>
        <v>0</v>
      </c>
      <c r="U90" s="118" t="str">
        <f t="shared" si="71"/>
        <v/>
      </c>
      <c r="V90" s="122" t="str">
        <f t="shared" si="77"/>
        <v/>
      </c>
      <c r="W90" s="104">
        <f t="shared" si="78"/>
        <v>0</v>
      </c>
      <c r="X90" s="118" t="str">
        <f t="shared" si="72"/>
        <v/>
      </c>
      <c r="Y90" s="127" t="str">
        <f t="shared" si="79"/>
        <v/>
      </c>
      <c r="Z90" s="123"/>
      <c r="AA90" s="44" t="str">
        <f t="shared" si="80"/>
        <v/>
      </c>
      <c r="AB90" s="26"/>
      <c r="AC90" s="26"/>
      <c r="AD90" s="137" t="str">
        <f t="shared" si="81"/>
        <v/>
      </c>
      <c r="AG90" s="33">
        <f t="shared" si="69"/>
        <v>0</v>
      </c>
      <c r="AH90" s="28">
        <f t="shared" si="82"/>
        <v>0</v>
      </c>
      <c r="AI90" s="28">
        <f t="shared" si="83"/>
        <v>0</v>
      </c>
      <c r="AJ90" s="49">
        <f t="shared" si="84"/>
        <v>0</v>
      </c>
      <c r="AK90" s="49">
        <f t="shared" si="85"/>
        <v>0</v>
      </c>
      <c r="AL90" s="49" t="e">
        <f t="shared" si="86"/>
        <v>#N/A</v>
      </c>
      <c r="AM90" s="49">
        <f t="shared" si="67"/>
        <v>0</v>
      </c>
      <c r="AN90" s="49">
        <f t="shared" si="87"/>
        <v>0</v>
      </c>
      <c r="AO90" s="49" t="e">
        <f t="shared" si="88"/>
        <v>#N/A</v>
      </c>
      <c r="AP90" s="49">
        <f t="shared" si="68"/>
        <v>0</v>
      </c>
      <c r="AQ90" s="49">
        <f t="shared" si="89"/>
        <v>0</v>
      </c>
      <c r="AR90" s="49" t="e">
        <f t="shared" si="90"/>
        <v>#N/A</v>
      </c>
      <c r="AS90" s="49">
        <f t="shared" si="91"/>
        <v>0</v>
      </c>
      <c r="AT90" s="49">
        <f t="shared" si="92"/>
        <v>0</v>
      </c>
      <c r="AU90" s="49">
        <f t="shared" si="93"/>
        <v>0</v>
      </c>
      <c r="AV90" s="49">
        <f t="shared" si="94"/>
        <v>0</v>
      </c>
      <c r="AW90" s="49" t="e">
        <f t="shared" si="95"/>
        <v>#N/A</v>
      </c>
    </row>
    <row r="91" spans="7:49">
      <c r="G91" s="67">
        <f>SUM($AG$17:AG91)*AG91</f>
        <v>0</v>
      </c>
      <c r="H91" s="35"/>
      <c r="I91" s="33">
        <f t="shared" si="73"/>
        <v>0</v>
      </c>
      <c r="J91" s="33" t="str">
        <f t="shared" si="74"/>
        <v/>
      </c>
      <c r="K91" s="79">
        <f t="shared" si="75"/>
        <v>0</v>
      </c>
      <c r="L91" s="143">
        <v>0</v>
      </c>
      <c r="M91" s="42">
        <v>0</v>
      </c>
      <c r="N91" s="43">
        <v>0</v>
      </c>
      <c r="O91" s="139" t="str">
        <f t="shared" si="70"/>
        <v/>
      </c>
      <c r="P91" s="190">
        <v>0</v>
      </c>
      <c r="Q91" s="142">
        <v>0</v>
      </c>
      <c r="R91" s="140">
        <f t="shared" si="76"/>
        <v>0</v>
      </c>
      <c r="S91" s="47"/>
      <c r="T91" s="46">
        <f t="shared" si="96"/>
        <v>0</v>
      </c>
      <c r="U91" s="118" t="str">
        <f t="shared" si="71"/>
        <v/>
      </c>
      <c r="V91" s="122" t="str">
        <f t="shared" si="77"/>
        <v/>
      </c>
      <c r="W91" s="104">
        <f t="shared" si="78"/>
        <v>0</v>
      </c>
      <c r="X91" s="118" t="str">
        <f t="shared" si="72"/>
        <v/>
      </c>
      <c r="Y91" s="127" t="str">
        <f t="shared" si="79"/>
        <v/>
      </c>
      <c r="Z91" s="123"/>
      <c r="AA91" s="44" t="str">
        <f t="shared" si="80"/>
        <v/>
      </c>
      <c r="AB91" s="26"/>
      <c r="AC91" s="26"/>
      <c r="AD91" s="137" t="str">
        <f t="shared" si="81"/>
        <v/>
      </c>
      <c r="AG91" s="33">
        <f t="shared" si="69"/>
        <v>0</v>
      </c>
      <c r="AH91" s="28">
        <f t="shared" si="82"/>
        <v>0</v>
      </c>
      <c r="AI91" s="28">
        <f t="shared" si="83"/>
        <v>0</v>
      </c>
      <c r="AJ91" s="49">
        <f t="shared" si="84"/>
        <v>0</v>
      </c>
      <c r="AK91" s="49">
        <f t="shared" si="85"/>
        <v>0</v>
      </c>
      <c r="AL91" s="49" t="e">
        <f t="shared" si="86"/>
        <v>#N/A</v>
      </c>
      <c r="AM91" s="49">
        <f t="shared" ref="AM91:AM116" si="97">IF(AH91=0,0,1)</f>
        <v>0</v>
      </c>
      <c r="AN91" s="49">
        <f t="shared" si="87"/>
        <v>0</v>
      </c>
      <c r="AO91" s="49" t="e">
        <f t="shared" si="88"/>
        <v>#N/A</v>
      </c>
      <c r="AP91" s="49">
        <f t="shared" ref="AP91:AP116" si="98">IF(ISBLANK(Z91),0,1)</f>
        <v>0</v>
      </c>
      <c r="AQ91" s="49">
        <f t="shared" si="89"/>
        <v>0</v>
      </c>
      <c r="AR91" s="49" t="e">
        <f t="shared" si="90"/>
        <v>#N/A</v>
      </c>
      <c r="AS91" s="49">
        <f t="shared" si="91"/>
        <v>0</v>
      </c>
      <c r="AT91" s="49">
        <f t="shared" si="92"/>
        <v>0</v>
      </c>
      <c r="AU91" s="49">
        <f t="shared" si="93"/>
        <v>0</v>
      </c>
      <c r="AV91" s="49">
        <f t="shared" si="94"/>
        <v>0</v>
      </c>
      <c r="AW91" s="49" t="e">
        <f t="shared" si="95"/>
        <v>#N/A</v>
      </c>
    </row>
    <row r="92" spans="7:49">
      <c r="G92" s="67">
        <f>SUM($AG$17:AG92)*AG92</f>
        <v>0</v>
      </c>
      <c r="H92" s="35"/>
      <c r="I92" s="33">
        <f t="shared" si="73"/>
        <v>0</v>
      </c>
      <c r="J92" s="33" t="str">
        <f t="shared" si="74"/>
        <v/>
      </c>
      <c r="K92" s="79">
        <f t="shared" si="75"/>
        <v>0</v>
      </c>
      <c r="L92" s="143">
        <v>0</v>
      </c>
      <c r="M92" s="42">
        <v>0</v>
      </c>
      <c r="N92" s="43">
        <v>0</v>
      </c>
      <c r="O92" s="139" t="str">
        <f t="shared" si="70"/>
        <v/>
      </c>
      <c r="P92" s="190">
        <v>0</v>
      </c>
      <c r="Q92" s="142">
        <v>0</v>
      </c>
      <c r="R92" s="140">
        <f t="shared" si="76"/>
        <v>0</v>
      </c>
      <c r="S92" s="47"/>
      <c r="T92" s="46">
        <f t="shared" si="96"/>
        <v>0</v>
      </c>
      <c r="U92" s="118" t="str">
        <f t="shared" si="71"/>
        <v/>
      </c>
      <c r="V92" s="122" t="str">
        <f t="shared" si="77"/>
        <v/>
      </c>
      <c r="W92" s="104">
        <f t="shared" si="78"/>
        <v>0</v>
      </c>
      <c r="X92" s="118" t="str">
        <f t="shared" si="72"/>
        <v/>
      </c>
      <c r="Y92" s="127" t="str">
        <f t="shared" si="79"/>
        <v/>
      </c>
      <c r="Z92" s="123"/>
      <c r="AA92" s="44" t="str">
        <f t="shared" si="80"/>
        <v/>
      </c>
      <c r="AB92" s="26"/>
      <c r="AC92" s="26"/>
      <c r="AD92" s="137" t="str">
        <f t="shared" si="81"/>
        <v/>
      </c>
      <c r="AG92" s="33">
        <f t="shared" si="69"/>
        <v>0</v>
      </c>
      <c r="AH92" s="28">
        <f t="shared" si="82"/>
        <v>0</v>
      </c>
      <c r="AI92" s="28">
        <f t="shared" si="83"/>
        <v>0</v>
      </c>
      <c r="AJ92" s="49">
        <f t="shared" si="84"/>
        <v>0</v>
      </c>
      <c r="AK92" s="49">
        <f t="shared" si="85"/>
        <v>0</v>
      </c>
      <c r="AL92" s="49" t="e">
        <f t="shared" si="86"/>
        <v>#N/A</v>
      </c>
      <c r="AM92" s="49">
        <f t="shared" si="97"/>
        <v>0</v>
      </c>
      <c r="AN92" s="49">
        <f t="shared" si="87"/>
        <v>0</v>
      </c>
      <c r="AO92" s="49" t="e">
        <f t="shared" si="88"/>
        <v>#N/A</v>
      </c>
      <c r="AP92" s="49">
        <f t="shared" si="98"/>
        <v>0</v>
      </c>
      <c r="AQ92" s="49">
        <f t="shared" si="89"/>
        <v>0</v>
      </c>
      <c r="AR92" s="49" t="e">
        <f t="shared" si="90"/>
        <v>#N/A</v>
      </c>
      <c r="AS92" s="49">
        <f t="shared" si="91"/>
        <v>0</v>
      </c>
      <c r="AT92" s="49">
        <f t="shared" si="92"/>
        <v>0</v>
      </c>
      <c r="AU92" s="49">
        <f t="shared" si="93"/>
        <v>0</v>
      </c>
      <c r="AV92" s="49">
        <f t="shared" si="94"/>
        <v>0</v>
      </c>
      <c r="AW92" s="49" t="e">
        <f t="shared" si="95"/>
        <v>#N/A</v>
      </c>
    </row>
    <row r="93" spans="7:49">
      <c r="G93" s="67">
        <f>SUM($AG$17:AG93)*AG93</f>
        <v>0</v>
      </c>
      <c r="H93" s="35"/>
      <c r="I93" s="33">
        <f t="shared" si="73"/>
        <v>0</v>
      </c>
      <c r="J93" s="33" t="str">
        <f t="shared" si="74"/>
        <v/>
      </c>
      <c r="K93" s="79">
        <f t="shared" si="75"/>
        <v>0</v>
      </c>
      <c r="L93" s="143">
        <v>0</v>
      </c>
      <c r="M93" s="42">
        <v>0</v>
      </c>
      <c r="N93" s="43">
        <v>0</v>
      </c>
      <c r="O93" s="139" t="str">
        <f t="shared" si="70"/>
        <v/>
      </c>
      <c r="P93" s="190">
        <v>0</v>
      </c>
      <c r="Q93" s="142">
        <v>0</v>
      </c>
      <c r="R93" s="140">
        <f t="shared" si="76"/>
        <v>0</v>
      </c>
      <c r="S93" s="47"/>
      <c r="T93" s="46">
        <f t="shared" si="96"/>
        <v>0</v>
      </c>
      <c r="U93" s="118" t="str">
        <f t="shared" si="71"/>
        <v/>
      </c>
      <c r="V93" s="122" t="str">
        <f t="shared" si="77"/>
        <v/>
      </c>
      <c r="W93" s="104">
        <f t="shared" si="78"/>
        <v>0</v>
      </c>
      <c r="X93" s="118" t="str">
        <f t="shared" si="72"/>
        <v/>
      </c>
      <c r="Y93" s="127" t="str">
        <f t="shared" si="79"/>
        <v/>
      </c>
      <c r="Z93" s="123"/>
      <c r="AA93" s="44" t="str">
        <f t="shared" si="80"/>
        <v/>
      </c>
      <c r="AB93" s="26"/>
      <c r="AC93" s="26"/>
      <c r="AD93" s="137" t="str">
        <f t="shared" si="81"/>
        <v/>
      </c>
      <c r="AG93" s="33">
        <f t="shared" si="69"/>
        <v>0</v>
      </c>
      <c r="AH93" s="28">
        <f t="shared" si="82"/>
        <v>0</v>
      </c>
      <c r="AI93" s="28">
        <f t="shared" si="83"/>
        <v>0</v>
      </c>
      <c r="AJ93" s="49">
        <f t="shared" si="84"/>
        <v>0</v>
      </c>
      <c r="AK93" s="49">
        <f t="shared" si="85"/>
        <v>0</v>
      </c>
      <c r="AL93" s="49" t="e">
        <f t="shared" si="86"/>
        <v>#N/A</v>
      </c>
      <c r="AM93" s="49">
        <f t="shared" si="97"/>
        <v>0</v>
      </c>
      <c r="AN93" s="49">
        <f t="shared" si="87"/>
        <v>0</v>
      </c>
      <c r="AO93" s="49" t="e">
        <f t="shared" si="88"/>
        <v>#N/A</v>
      </c>
      <c r="AP93" s="49">
        <f t="shared" si="98"/>
        <v>0</v>
      </c>
      <c r="AQ93" s="49">
        <f t="shared" si="89"/>
        <v>0</v>
      </c>
      <c r="AR93" s="49" t="e">
        <f t="shared" si="90"/>
        <v>#N/A</v>
      </c>
      <c r="AS93" s="49">
        <f t="shared" si="91"/>
        <v>0</v>
      </c>
      <c r="AT93" s="49">
        <f t="shared" si="92"/>
        <v>0</v>
      </c>
      <c r="AU93" s="49">
        <f t="shared" si="93"/>
        <v>0</v>
      </c>
      <c r="AV93" s="49">
        <f t="shared" si="94"/>
        <v>0</v>
      </c>
      <c r="AW93" s="49" t="e">
        <f t="shared" si="95"/>
        <v>#N/A</v>
      </c>
    </row>
    <row r="94" spans="7:49">
      <c r="G94" s="67">
        <f>SUM($AG$17:AG94)*AG94</f>
        <v>0</v>
      </c>
      <c r="H94" s="35"/>
      <c r="I94" s="33">
        <f t="shared" si="73"/>
        <v>0</v>
      </c>
      <c r="J94" s="33" t="str">
        <f t="shared" si="74"/>
        <v/>
      </c>
      <c r="K94" s="79">
        <f t="shared" si="75"/>
        <v>0</v>
      </c>
      <c r="L94" s="143">
        <v>0</v>
      </c>
      <c r="M94" s="42">
        <v>0</v>
      </c>
      <c r="N94" s="43">
        <v>0</v>
      </c>
      <c r="O94" s="139" t="str">
        <f t="shared" si="70"/>
        <v/>
      </c>
      <c r="P94" s="190">
        <v>0</v>
      </c>
      <c r="Q94" s="142">
        <v>0</v>
      </c>
      <c r="R94" s="140">
        <f t="shared" si="76"/>
        <v>0</v>
      </c>
      <c r="S94" s="47"/>
      <c r="T94" s="46">
        <f t="shared" si="96"/>
        <v>0</v>
      </c>
      <c r="U94" s="118" t="str">
        <f t="shared" si="71"/>
        <v/>
      </c>
      <c r="V94" s="122" t="str">
        <f t="shared" si="77"/>
        <v/>
      </c>
      <c r="W94" s="104">
        <f t="shared" si="78"/>
        <v>0</v>
      </c>
      <c r="X94" s="118" t="str">
        <f t="shared" si="72"/>
        <v/>
      </c>
      <c r="Y94" s="127" t="str">
        <f t="shared" si="79"/>
        <v/>
      </c>
      <c r="Z94" s="123"/>
      <c r="AA94" s="44" t="str">
        <f t="shared" si="80"/>
        <v/>
      </c>
      <c r="AB94" s="26"/>
      <c r="AC94" s="26"/>
      <c r="AD94" s="137" t="str">
        <f t="shared" si="81"/>
        <v/>
      </c>
      <c r="AG94" s="33">
        <f t="shared" si="69"/>
        <v>0</v>
      </c>
      <c r="AH94" s="28">
        <f t="shared" si="82"/>
        <v>0</v>
      </c>
      <c r="AI94" s="28">
        <f t="shared" si="83"/>
        <v>0</v>
      </c>
      <c r="AJ94" s="49">
        <f t="shared" si="84"/>
        <v>0</v>
      </c>
      <c r="AK94" s="49">
        <f t="shared" si="85"/>
        <v>0</v>
      </c>
      <c r="AL94" s="49" t="e">
        <f t="shared" si="86"/>
        <v>#N/A</v>
      </c>
      <c r="AM94" s="49">
        <f t="shared" si="97"/>
        <v>0</v>
      </c>
      <c r="AN94" s="49">
        <f t="shared" si="87"/>
        <v>0</v>
      </c>
      <c r="AO94" s="49" t="e">
        <f t="shared" si="88"/>
        <v>#N/A</v>
      </c>
      <c r="AP94" s="49">
        <f t="shared" si="98"/>
        <v>0</v>
      </c>
      <c r="AQ94" s="49">
        <f t="shared" si="89"/>
        <v>0</v>
      </c>
      <c r="AR94" s="49" t="e">
        <f t="shared" si="90"/>
        <v>#N/A</v>
      </c>
      <c r="AS94" s="49">
        <f t="shared" si="91"/>
        <v>0</v>
      </c>
      <c r="AT94" s="49">
        <f t="shared" si="92"/>
        <v>0</v>
      </c>
      <c r="AU94" s="49">
        <f t="shared" si="93"/>
        <v>0</v>
      </c>
      <c r="AV94" s="49">
        <f t="shared" si="94"/>
        <v>0</v>
      </c>
      <c r="AW94" s="49" t="e">
        <f t="shared" si="95"/>
        <v>#N/A</v>
      </c>
    </row>
    <row r="95" spans="7:49">
      <c r="G95" s="67">
        <f>SUM($AG$17:AG95)*AG95</f>
        <v>0</v>
      </c>
      <c r="H95" s="35"/>
      <c r="I95" s="33">
        <f t="shared" si="73"/>
        <v>0</v>
      </c>
      <c r="J95" s="33" t="str">
        <f t="shared" si="74"/>
        <v/>
      </c>
      <c r="K95" s="79">
        <f t="shared" si="75"/>
        <v>0</v>
      </c>
      <c r="L95" s="143">
        <v>0</v>
      </c>
      <c r="M95" s="42">
        <v>0</v>
      </c>
      <c r="N95" s="43">
        <v>0</v>
      </c>
      <c r="O95" s="139" t="str">
        <f t="shared" si="70"/>
        <v/>
      </c>
      <c r="P95" s="190">
        <v>0</v>
      </c>
      <c r="Q95" s="142">
        <v>0</v>
      </c>
      <c r="R95" s="140">
        <f t="shared" si="76"/>
        <v>0</v>
      </c>
      <c r="S95" s="47"/>
      <c r="T95" s="46">
        <f t="shared" si="96"/>
        <v>0</v>
      </c>
      <c r="U95" s="118" t="str">
        <f t="shared" si="71"/>
        <v/>
      </c>
      <c r="V95" s="122" t="str">
        <f t="shared" si="77"/>
        <v/>
      </c>
      <c r="W95" s="104">
        <f t="shared" si="78"/>
        <v>0</v>
      </c>
      <c r="X95" s="118" t="str">
        <f t="shared" si="72"/>
        <v/>
      </c>
      <c r="Y95" s="127" t="str">
        <f t="shared" si="79"/>
        <v/>
      </c>
      <c r="Z95" s="123"/>
      <c r="AA95" s="44" t="str">
        <f t="shared" si="80"/>
        <v/>
      </c>
      <c r="AB95" s="26"/>
      <c r="AC95" s="26"/>
      <c r="AD95" s="137" t="str">
        <f t="shared" si="81"/>
        <v/>
      </c>
      <c r="AG95" s="33">
        <f t="shared" si="69"/>
        <v>0</v>
      </c>
      <c r="AH95" s="28">
        <f t="shared" si="82"/>
        <v>0</v>
      </c>
      <c r="AI95" s="28">
        <f t="shared" si="83"/>
        <v>0</v>
      </c>
      <c r="AJ95" s="49">
        <f t="shared" si="84"/>
        <v>0</v>
      </c>
      <c r="AK95" s="49">
        <f t="shared" si="85"/>
        <v>0</v>
      </c>
      <c r="AL95" s="49" t="e">
        <f t="shared" si="86"/>
        <v>#N/A</v>
      </c>
      <c r="AM95" s="49">
        <f t="shared" si="97"/>
        <v>0</v>
      </c>
      <c r="AN95" s="49">
        <f t="shared" si="87"/>
        <v>0</v>
      </c>
      <c r="AO95" s="49" t="e">
        <f t="shared" si="88"/>
        <v>#N/A</v>
      </c>
      <c r="AP95" s="49">
        <f t="shared" si="98"/>
        <v>0</v>
      </c>
      <c r="AQ95" s="49">
        <f t="shared" si="89"/>
        <v>0</v>
      </c>
      <c r="AR95" s="49" t="e">
        <f t="shared" si="90"/>
        <v>#N/A</v>
      </c>
      <c r="AS95" s="49">
        <f t="shared" si="91"/>
        <v>0</v>
      </c>
      <c r="AT95" s="49">
        <f t="shared" si="92"/>
        <v>0</v>
      </c>
      <c r="AU95" s="49">
        <f t="shared" si="93"/>
        <v>0</v>
      </c>
      <c r="AV95" s="49">
        <f t="shared" si="94"/>
        <v>0</v>
      </c>
      <c r="AW95" s="49" t="e">
        <f t="shared" si="95"/>
        <v>#N/A</v>
      </c>
    </row>
    <row r="96" spans="7:49">
      <c r="G96" s="67">
        <f>SUM($AG$17:AG96)*AG96</f>
        <v>0</v>
      </c>
      <c r="H96" s="35"/>
      <c r="I96" s="33">
        <f t="shared" si="73"/>
        <v>0</v>
      </c>
      <c r="J96" s="33" t="str">
        <f t="shared" si="74"/>
        <v/>
      </c>
      <c r="K96" s="79">
        <f t="shared" si="75"/>
        <v>0</v>
      </c>
      <c r="L96" s="143">
        <v>0</v>
      </c>
      <c r="M96" s="42">
        <v>0</v>
      </c>
      <c r="N96" s="43">
        <v>0</v>
      </c>
      <c r="O96" s="139" t="str">
        <f t="shared" si="70"/>
        <v/>
      </c>
      <c r="P96" s="190">
        <v>0</v>
      </c>
      <c r="Q96" s="142">
        <v>0</v>
      </c>
      <c r="R96" s="140">
        <f t="shared" si="76"/>
        <v>0</v>
      </c>
      <c r="S96" s="47"/>
      <c r="T96" s="46">
        <f t="shared" si="96"/>
        <v>0</v>
      </c>
      <c r="U96" s="118" t="str">
        <f t="shared" si="71"/>
        <v/>
      </c>
      <c r="V96" s="122" t="str">
        <f t="shared" si="77"/>
        <v/>
      </c>
      <c r="W96" s="104">
        <f t="shared" si="78"/>
        <v>0</v>
      </c>
      <c r="X96" s="118" t="str">
        <f t="shared" si="72"/>
        <v/>
      </c>
      <c r="Y96" s="127" t="str">
        <f t="shared" si="79"/>
        <v/>
      </c>
      <c r="Z96" s="123"/>
      <c r="AA96" s="44" t="str">
        <f t="shared" si="80"/>
        <v/>
      </c>
      <c r="AB96" s="26"/>
      <c r="AC96" s="26"/>
      <c r="AD96" s="137" t="str">
        <f t="shared" si="81"/>
        <v/>
      </c>
      <c r="AG96" s="33">
        <f t="shared" si="69"/>
        <v>0</v>
      </c>
      <c r="AH96" s="28">
        <f t="shared" si="82"/>
        <v>0</v>
      </c>
      <c r="AI96" s="28">
        <f t="shared" si="83"/>
        <v>0</v>
      </c>
      <c r="AJ96" s="49">
        <f t="shared" si="84"/>
        <v>0</v>
      </c>
      <c r="AK96" s="49">
        <f t="shared" si="85"/>
        <v>0</v>
      </c>
      <c r="AL96" s="49" t="e">
        <f t="shared" si="86"/>
        <v>#N/A</v>
      </c>
      <c r="AM96" s="49">
        <f t="shared" si="97"/>
        <v>0</v>
      </c>
      <c r="AN96" s="49">
        <f t="shared" si="87"/>
        <v>0</v>
      </c>
      <c r="AO96" s="49" t="e">
        <f t="shared" si="88"/>
        <v>#N/A</v>
      </c>
      <c r="AP96" s="49">
        <f t="shared" si="98"/>
        <v>0</v>
      </c>
      <c r="AQ96" s="49">
        <f t="shared" si="89"/>
        <v>0</v>
      </c>
      <c r="AR96" s="49" t="e">
        <f t="shared" si="90"/>
        <v>#N/A</v>
      </c>
      <c r="AS96" s="49">
        <f t="shared" si="91"/>
        <v>0</v>
      </c>
      <c r="AT96" s="49">
        <f t="shared" si="92"/>
        <v>0</v>
      </c>
      <c r="AU96" s="49">
        <f t="shared" si="93"/>
        <v>0</v>
      </c>
      <c r="AV96" s="49">
        <f t="shared" si="94"/>
        <v>0</v>
      </c>
      <c r="AW96" s="49" t="e">
        <f t="shared" si="95"/>
        <v>#N/A</v>
      </c>
    </row>
    <row r="97" spans="7:49">
      <c r="G97" s="67">
        <f>SUM($AG$17:AG97)*AG97</f>
        <v>0</v>
      </c>
      <c r="H97" s="35"/>
      <c r="I97" s="33">
        <f t="shared" si="73"/>
        <v>0</v>
      </c>
      <c r="J97" s="33" t="str">
        <f t="shared" si="74"/>
        <v/>
      </c>
      <c r="K97" s="79">
        <f t="shared" si="75"/>
        <v>0</v>
      </c>
      <c r="L97" s="143">
        <v>0</v>
      </c>
      <c r="M97" s="42">
        <v>0</v>
      </c>
      <c r="N97" s="43">
        <v>0</v>
      </c>
      <c r="O97" s="139" t="str">
        <f t="shared" si="70"/>
        <v/>
      </c>
      <c r="P97" s="190">
        <v>0</v>
      </c>
      <c r="Q97" s="142">
        <v>0</v>
      </c>
      <c r="R97" s="140">
        <f t="shared" si="76"/>
        <v>0</v>
      </c>
      <c r="S97" s="47"/>
      <c r="T97" s="46">
        <f t="shared" si="96"/>
        <v>0</v>
      </c>
      <c r="U97" s="118" t="str">
        <f t="shared" si="71"/>
        <v/>
      </c>
      <c r="V97" s="122" t="str">
        <f t="shared" si="77"/>
        <v/>
      </c>
      <c r="W97" s="104">
        <f t="shared" si="78"/>
        <v>0</v>
      </c>
      <c r="X97" s="118" t="str">
        <f t="shared" si="72"/>
        <v/>
      </c>
      <c r="Y97" s="127" t="str">
        <f t="shared" si="79"/>
        <v/>
      </c>
      <c r="Z97" s="123"/>
      <c r="AA97" s="44" t="str">
        <f t="shared" si="80"/>
        <v/>
      </c>
      <c r="AB97" s="26"/>
      <c r="AC97" s="26"/>
      <c r="AD97" s="137" t="str">
        <f t="shared" si="81"/>
        <v/>
      </c>
      <c r="AG97" s="33">
        <f t="shared" si="69"/>
        <v>0</v>
      </c>
      <c r="AH97" s="28">
        <f t="shared" si="82"/>
        <v>0</v>
      </c>
      <c r="AI97" s="28">
        <f t="shared" si="83"/>
        <v>0</v>
      </c>
      <c r="AJ97" s="49">
        <f t="shared" si="84"/>
        <v>0</v>
      </c>
      <c r="AK97" s="49">
        <f t="shared" si="85"/>
        <v>0</v>
      </c>
      <c r="AL97" s="49" t="e">
        <f t="shared" si="86"/>
        <v>#N/A</v>
      </c>
      <c r="AM97" s="49">
        <f t="shared" si="97"/>
        <v>0</v>
      </c>
      <c r="AN97" s="49">
        <f t="shared" si="87"/>
        <v>0</v>
      </c>
      <c r="AO97" s="49" t="e">
        <f t="shared" si="88"/>
        <v>#N/A</v>
      </c>
      <c r="AP97" s="49">
        <f t="shared" si="98"/>
        <v>0</v>
      </c>
      <c r="AQ97" s="49">
        <f t="shared" si="89"/>
        <v>0</v>
      </c>
      <c r="AR97" s="49" t="e">
        <f t="shared" si="90"/>
        <v>#N/A</v>
      </c>
      <c r="AS97" s="49">
        <f t="shared" si="91"/>
        <v>0</v>
      </c>
      <c r="AT97" s="49">
        <f t="shared" si="92"/>
        <v>0</v>
      </c>
      <c r="AU97" s="49">
        <f t="shared" si="93"/>
        <v>0</v>
      </c>
      <c r="AV97" s="49">
        <f t="shared" si="94"/>
        <v>0</v>
      </c>
      <c r="AW97" s="49" t="e">
        <f t="shared" si="95"/>
        <v>#N/A</v>
      </c>
    </row>
    <row r="98" spans="7:49">
      <c r="G98" s="67">
        <f>SUM($AG$17:AG98)*AG98</f>
        <v>0</v>
      </c>
      <c r="H98" s="35"/>
      <c r="I98" s="33">
        <f t="shared" si="73"/>
        <v>0</v>
      </c>
      <c r="J98" s="33" t="str">
        <f t="shared" si="74"/>
        <v/>
      </c>
      <c r="K98" s="79">
        <f t="shared" si="75"/>
        <v>0</v>
      </c>
      <c r="L98" s="143">
        <v>0</v>
      </c>
      <c r="M98" s="42">
        <v>0</v>
      </c>
      <c r="N98" s="43">
        <v>0</v>
      </c>
      <c r="O98" s="139" t="str">
        <f t="shared" si="70"/>
        <v/>
      </c>
      <c r="P98" s="190">
        <v>0</v>
      </c>
      <c r="Q98" s="142">
        <v>0</v>
      </c>
      <c r="R98" s="140">
        <f t="shared" si="76"/>
        <v>0</v>
      </c>
      <c r="S98" s="47"/>
      <c r="T98" s="46">
        <f t="shared" si="96"/>
        <v>0</v>
      </c>
      <c r="U98" s="118" t="str">
        <f t="shared" si="71"/>
        <v/>
      </c>
      <c r="V98" s="122" t="str">
        <f t="shared" si="77"/>
        <v/>
      </c>
      <c r="W98" s="104">
        <f t="shared" si="78"/>
        <v>0</v>
      </c>
      <c r="X98" s="118" t="str">
        <f t="shared" si="72"/>
        <v/>
      </c>
      <c r="Y98" s="127" t="str">
        <f t="shared" si="79"/>
        <v/>
      </c>
      <c r="Z98" s="123"/>
      <c r="AA98" s="44" t="str">
        <f t="shared" si="80"/>
        <v/>
      </c>
      <c r="AB98" s="26"/>
      <c r="AC98" s="26"/>
      <c r="AD98" s="137" t="str">
        <f t="shared" si="81"/>
        <v/>
      </c>
      <c r="AG98" s="33">
        <f t="shared" si="69"/>
        <v>0</v>
      </c>
      <c r="AH98" s="28">
        <f t="shared" si="82"/>
        <v>0</v>
      </c>
      <c r="AI98" s="28">
        <f t="shared" si="83"/>
        <v>0</v>
      </c>
      <c r="AJ98" s="49">
        <f t="shared" si="84"/>
        <v>0</v>
      </c>
      <c r="AK98" s="49">
        <f t="shared" si="85"/>
        <v>0</v>
      </c>
      <c r="AL98" s="49" t="e">
        <f t="shared" si="86"/>
        <v>#N/A</v>
      </c>
      <c r="AM98" s="49">
        <f t="shared" si="97"/>
        <v>0</v>
      </c>
      <c r="AN98" s="49">
        <f t="shared" si="87"/>
        <v>0</v>
      </c>
      <c r="AO98" s="49" t="e">
        <f t="shared" si="88"/>
        <v>#N/A</v>
      </c>
      <c r="AP98" s="49">
        <f t="shared" si="98"/>
        <v>0</v>
      </c>
      <c r="AQ98" s="49">
        <f t="shared" si="89"/>
        <v>0</v>
      </c>
      <c r="AR98" s="49" t="e">
        <f t="shared" si="90"/>
        <v>#N/A</v>
      </c>
      <c r="AS98" s="49">
        <f t="shared" si="91"/>
        <v>0</v>
      </c>
      <c r="AT98" s="49">
        <f t="shared" si="92"/>
        <v>0</v>
      </c>
      <c r="AU98" s="49">
        <f t="shared" si="93"/>
        <v>0</v>
      </c>
      <c r="AV98" s="49">
        <f t="shared" si="94"/>
        <v>0</v>
      </c>
      <c r="AW98" s="49" t="e">
        <f t="shared" si="95"/>
        <v>#N/A</v>
      </c>
    </row>
    <row r="99" spans="7:49">
      <c r="G99" s="67">
        <f>SUM($AG$17:AG99)*AG99</f>
        <v>0</v>
      </c>
      <c r="H99" s="35"/>
      <c r="I99" s="33">
        <f t="shared" si="73"/>
        <v>0</v>
      </c>
      <c r="J99" s="33" t="str">
        <f t="shared" si="74"/>
        <v/>
      </c>
      <c r="K99" s="79">
        <f t="shared" si="75"/>
        <v>0</v>
      </c>
      <c r="L99" s="143">
        <v>0</v>
      </c>
      <c r="M99" s="42">
        <v>0</v>
      </c>
      <c r="N99" s="43">
        <v>0</v>
      </c>
      <c r="O99" s="139" t="str">
        <f t="shared" si="70"/>
        <v/>
      </c>
      <c r="P99" s="190">
        <v>0</v>
      </c>
      <c r="Q99" s="142">
        <v>0</v>
      </c>
      <c r="R99" s="140">
        <f t="shared" si="76"/>
        <v>0</v>
      </c>
      <c r="S99" s="47"/>
      <c r="T99" s="46">
        <f t="shared" si="96"/>
        <v>0</v>
      </c>
      <c r="U99" s="118" t="str">
        <f t="shared" si="71"/>
        <v/>
      </c>
      <c r="V99" s="122" t="str">
        <f t="shared" si="77"/>
        <v/>
      </c>
      <c r="W99" s="104">
        <f t="shared" si="78"/>
        <v>0</v>
      </c>
      <c r="X99" s="118" t="str">
        <f t="shared" si="72"/>
        <v/>
      </c>
      <c r="Y99" s="127" t="str">
        <f t="shared" si="79"/>
        <v/>
      </c>
      <c r="Z99" s="123"/>
      <c r="AA99" s="44" t="str">
        <f t="shared" si="80"/>
        <v/>
      </c>
      <c r="AB99" s="26"/>
      <c r="AC99" s="26"/>
      <c r="AD99" s="137" t="str">
        <f t="shared" si="81"/>
        <v/>
      </c>
      <c r="AG99" s="33">
        <f t="shared" si="69"/>
        <v>0</v>
      </c>
      <c r="AH99" s="28">
        <f t="shared" si="82"/>
        <v>0</v>
      </c>
      <c r="AI99" s="28">
        <f t="shared" si="83"/>
        <v>0</v>
      </c>
      <c r="AJ99" s="49">
        <f t="shared" si="84"/>
        <v>0</v>
      </c>
      <c r="AK99" s="49">
        <f t="shared" si="85"/>
        <v>0</v>
      </c>
      <c r="AL99" s="49" t="e">
        <f t="shared" si="86"/>
        <v>#N/A</v>
      </c>
      <c r="AM99" s="49">
        <f t="shared" si="97"/>
        <v>0</v>
      </c>
      <c r="AN99" s="49">
        <f t="shared" si="87"/>
        <v>0</v>
      </c>
      <c r="AO99" s="49" t="e">
        <f t="shared" si="88"/>
        <v>#N/A</v>
      </c>
      <c r="AP99" s="49">
        <f t="shared" si="98"/>
        <v>0</v>
      </c>
      <c r="AQ99" s="49">
        <f t="shared" si="89"/>
        <v>0</v>
      </c>
      <c r="AR99" s="49" t="e">
        <f t="shared" si="90"/>
        <v>#N/A</v>
      </c>
      <c r="AS99" s="49">
        <f t="shared" si="91"/>
        <v>0</v>
      </c>
      <c r="AT99" s="49">
        <f t="shared" si="92"/>
        <v>0</v>
      </c>
      <c r="AU99" s="49">
        <f t="shared" si="93"/>
        <v>0</v>
      </c>
      <c r="AV99" s="49">
        <f t="shared" si="94"/>
        <v>0</v>
      </c>
      <c r="AW99" s="49" t="e">
        <f t="shared" si="95"/>
        <v>#N/A</v>
      </c>
    </row>
    <row r="100" spans="7:49">
      <c r="G100" s="67">
        <f>SUM($AG$17:AG100)*AG100</f>
        <v>0</v>
      </c>
      <c r="H100" s="35"/>
      <c r="I100" s="33">
        <f t="shared" si="73"/>
        <v>0</v>
      </c>
      <c r="J100" s="33" t="str">
        <f t="shared" si="74"/>
        <v/>
      </c>
      <c r="K100" s="79">
        <f t="shared" si="75"/>
        <v>0</v>
      </c>
      <c r="L100" s="143">
        <v>0</v>
      </c>
      <c r="M100" s="42">
        <v>0</v>
      </c>
      <c r="N100" s="43">
        <v>0</v>
      </c>
      <c r="O100" s="139" t="str">
        <f t="shared" si="70"/>
        <v/>
      </c>
      <c r="P100" s="190">
        <v>0</v>
      </c>
      <c r="Q100" s="142">
        <v>0</v>
      </c>
      <c r="R100" s="140">
        <f t="shared" si="76"/>
        <v>0</v>
      </c>
      <c r="S100" s="47"/>
      <c r="T100" s="46">
        <f t="shared" si="96"/>
        <v>0</v>
      </c>
      <c r="U100" s="118" t="str">
        <f t="shared" si="71"/>
        <v/>
      </c>
      <c r="V100" s="122" t="str">
        <f t="shared" si="77"/>
        <v/>
      </c>
      <c r="W100" s="104">
        <f t="shared" si="78"/>
        <v>0</v>
      </c>
      <c r="X100" s="118" t="str">
        <f t="shared" si="72"/>
        <v/>
      </c>
      <c r="Y100" s="127" t="str">
        <f t="shared" si="79"/>
        <v/>
      </c>
      <c r="Z100" s="123"/>
      <c r="AA100" s="44" t="str">
        <f t="shared" si="80"/>
        <v/>
      </c>
      <c r="AB100" s="26"/>
      <c r="AC100" s="26"/>
      <c r="AD100" s="137" t="str">
        <f t="shared" si="81"/>
        <v/>
      </c>
      <c r="AG100" s="33">
        <f t="shared" si="69"/>
        <v>0</v>
      </c>
      <c r="AH100" s="28">
        <f t="shared" si="82"/>
        <v>0</v>
      </c>
      <c r="AI100" s="28">
        <f t="shared" si="83"/>
        <v>0</v>
      </c>
      <c r="AJ100" s="49">
        <f t="shared" si="84"/>
        <v>0</v>
      </c>
      <c r="AK100" s="49">
        <f t="shared" si="85"/>
        <v>0</v>
      </c>
      <c r="AL100" s="49" t="e">
        <f t="shared" si="86"/>
        <v>#N/A</v>
      </c>
      <c r="AM100" s="49">
        <f t="shared" si="97"/>
        <v>0</v>
      </c>
      <c r="AN100" s="49">
        <f t="shared" si="87"/>
        <v>0</v>
      </c>
      <c r="AO100" s="49" t="e">
        <f t="shared" si="88"/>
        <v>#N/A</v>
      </c>
      <c r="AP100" s="49">
        <f t="shared" si="98"/>
        <v>0</v>
      </c>
      <c r="AQ100" s="49">
        <f t="shared" si="89"/>
        <v>0</v>
      </c>
      <c r="AR100" s="49" t="e">
        <f t="shared" si="90"/>
        <v>#N/A</v>
      </c>
      <c r="AS100" s="49">
        <f t="shared" si="91"/>
        <v>0</v>
      </c>
      <c r="AT100" s="49">
        <f t="shared" si="92"/>
        <v>0</v>
      </c>
      <c r="AU100" s="49">
        <f t="shared" si="93"/>
        <v>0</v>
      </c>
      <c r="AV100" s="49">
        <f t="shared" si="94"/>
        <v>0</v>
      </c>
      <c r="AW100" s="49" t="e">
        <f t="shared" si="95"/>
        <v>#N/A</v>
      </c>
    </row>
    <row r="101" spans="7:49">
      <c r="G101" s="67">
        <f>SUM($AG$17:AG101)*AG101</f>
        <v>0</v>
      </c>
      <c r="H101" s="35"/>
      <c r="I101" s="33">
        <f t="shared" si="73"/>
        <v>0</v>
      </c>
      <c r="J101" s="33" t="str">
        <f t="shared" si="74"/>
        <v/>
      </c>
      <c r="K101" s="79">
        <f t="shared" si="75"/>
        <v>0</v>
      </c>
      <c r="L101" s="143">
        <v>0</v>
      </c>
      <c r="M101" s="42">
        <v>0</v>
      </c>
      <c r="N101" s="43">
        <v>0</v>
      </c>
      <c r="O101" s="139" t="str">
        <f t="shared" si="70"/>
        <v/>
      </c>
      <c r="P101" s="190">
        <v>0</v>
      </c>
      <c r="Q101" s="142">
        <v>0</v>
      </c>
      <c r="R101" s="140">
        <f t="shared" si="76"/>
        <v>0</v>
      </c>
      <c r="S101" s="47"/>
      <c r="T101" s="46">
        <f t="shared" si="96"/>
        <v>0</v>
      </c>
      <c r="U101" s="118" t="str">
        <f t="shared" si="71"/>
        <v/>
      </c>
      <c r="V101" s="122" t="str">
        <f t="shared" si="77"/>
        <v/>
      </c>
      <c r="W101" s="104">
        <f t="shared" si="78"/>
        <v>0</v>
      </c>
      <c r="X101" s="118" t="str">
        <f t="shared" si="72"/>
        <v/>
      </c>
      <c r="Y101" s="127" t="str">
        <f t="shared" si="79"/>
        <v/>
      </c>
      <c r="Z101" s="123"/>
      <c r="AA101" s="44" t="str">
        <f t="shared" si="80"/>
        <v/>
      </c>
      <c r="AB101" s="26"/>
      <c r="AC101" s="26"/>
      <c r="AD101" s="137" t="str">
        <f t="shared" si="81"/>
        <v/>
      </c>
      <c r="AG101" s="33">
        <f t="shared" si="69"/>
        <v>0</v>
      </c>
      <c r="AH101" s="28">
        <f t="shared" si="82"/>
        <v>0</v>
      </c>
      <c r="AI101" s="28">
        <f t="shared" si="83"/>
        <v>0</v>
      </c>
      <c r="AJ101" s="49">
        <f t="shared" si="84"/>
        <v>0</v>
      </c>
      <c r="AK101" s="49">
        <f t="shared" si="85"/>
        <v>0</v>
      </c>
      <c r="AL101" s="49" t="e">
        <f t="shared" si="86"/>
        <v>#N/A</v>
      </c>
      <c r="AM101" s="49">
        <f t="shared" si="97"/>
        <v>0</v>
      </c>
      <c r="AN101" s="49">
        <f t="shared" si="87"/>
        <v>0</v>
      </c>
      <c r="AO101" s="49" t="e">
        <f t="shared" si="88"/>
        <v>#N/A</v>
      </c>
      <c r="AP101" s="49">
        <f t="shared" si="98"/>
        <v>0</v>
      </c>
      <c r="AQ101" s="49">
        <f t="shared" si="89"/>
        <v>0</v>
      </c>
      <c r="AR101" s="49" t="e">
        <f t="shared" si="90"/>
        <v>#N/A</v>
      </c>
      <c r="AS101" s="49">
        <f t="shared" si="91"/>
        <v>0</v>
      </c>
      <c r="AT101" s="49">
        <f t="shared" si="92"/>
        <v>0</v>
      </c>
      <c r="AU101" s="49">
        <f t="shared" si="93"/>
        <v>0</v>
      </c>
      <c r="AV101" s="49">
        <f t="shared" si="94"/>
        <v>0</v>
      </c>
      <c r="AW101" s="49" t="e">
        <f t="shared" si="95"/>
        <v>#N/A</v>
      </c>
    </row>
    <row r="102" spans="7:49">
      <c r="G102" s="67">
        <f>SUM($AG$17:AG102)*AG102</f>
        <v>0</v>
      </c>
      <c r="H102" s="35"/>
      <c r="I102" s="33">
        <f t="shared" si="73"/>
        <v>0</v>
      </c>
      <c r="J102" s="33" t="str">
        <f t="shared" si="74"/>
        <v/>
      </c>
      <c r="K102" s="79">
        <f t="shared" si="75"/>
        <v>0</v>
      </c>
      <c r="L102" s="143">
        <v>0</v>
      </c>
      <c r="M102" s="42">
        <v>0</v>
      </c>
      <c r="N102" s="43">
        <v>0</v>
      </c>
      <c r="O102" s="139" t="str">
        <f t="shared" si="70"/>
        <v/>
      </c>
      <c r="P102" s="190">
        <v>0</v>
      </c>
      <c r="Q102" s="142">
        <v>0</v>
      </c>
      <c r="R102" s="140">
        <f t="shared" si="76"/>
        <v>0</v>
      </c>
      <c r="S102" s="47"/>
      <c r="T102" s="46">
        <f t="shared" si="96"/>
        <v>0</v>
      </c>
      <c r="U102" s="118" t="str">
        <f t="shared" si="71"/>
        <v/>
      </c>
      <c r="V102" s="122" t="str">
        <f t="shared" si="77"/>
        <v/>
      </c>
      <c r="W102" s="104">
        <f t="shared" si="78"/>
        <v>0</v>
      </c>
      <c r="X102" s="118" t="str">
        <f t="shared" si="72"/>
        <v/>
      </c>
      <c r="Y102" s="127" t="str">
        <f t="shared" si="79"/>
        <v/>
      </c>
      <c r="Z102" s="123"/>
      <c r="AA102" s="44" t="str">
        <f t="shared" si="80"/>
        <v/>
      </c>
      <c r="AB102" s="26"/>
      <c r="AC102" s="26"/>
      <c r="AD102" s="137" t="str">
        <f t="shared" si="81"/>
        <v/>
      </c>
      <c r="AG102" s="33">
        <f t="shared" si="69"/>
        <v>0</v>
      </c>
      <c r="AH102" s="28">
        <f t="shared" si="82"/>
        <v>0</v>
      </c>
      <c r="AI102" s="28">
        <f t="shared" si="83"/>
        <v>0</v>
      </c>
      <c r="AJ102" s="49">
        <f t="shared" si="84"/>
        <v>0</v>
      </c>
      <c r="AK102" s="49">
        <f t="shared" si="85"/>
        <v>0</v>
      </c>
      <c r="AL102" s="49" t="e">
        <f t="shared" si="86"/>
        <v>#N/A</v>
      </c>
      <c r="AM102" s="49">
        <f t="shared" si="97"/>
        <v>0</v>
      </c>
      <c r="AN102" s="49">
        <f t="shared" si="87"/>
        <v>0</v>
      </c>
      <c r="AO102" s="49" t="e">
        <f t="shared" si="88"/>
        <v>#N/A</v>
      </c>
      <c r="AP102" s="49">
        <f t="shared" si="98"/>
        <v>0</v>
      </c>
      <c r="AQ102" s="49">
        <f t="shared" si="89"/>
        <v>0</v>
      </c>
      <c r="AR102" s="49" t="e">
        <f t="shared" si="90"/>
        <v>#N/A</v>
      </c>
      <c r="AS102" s="49">
        <f t="shared" si="91"/>
        <v>0</v>
      </c>
      <c r="AT102" s="49">
        <f t="shared" si="92"/>
        <v>0</v>
      </c>
      <c r="AU102" s="49">
        <f t="shared" si="93"/>
        <v>0</v>
      </c>
      <c r="AV102" s="49">
        <f t="shared" si="94"/>
        <v>0</v>
      </c>
      <c r="AW102" s="49" t="e">
        <f t="shared" si="95"/>
        <v>#N/A</v>
      </c>
    </row>
    <row r="103" spans="7:49">
      <c r="G103" s="67">
        <f>SUM($AG$17:AG103)*AG103</f>
        <v>0</v>
      </c>
      <c r="H103" s="35"/>
      <c r="I103" s="33">
        <f t="shared" si="73"/>
        <v>0</v>
      </c>
      <c r="J103" s="33" t="str">
        <f t="shared" si="74"/>
        <v/>
      </c>
      <c r="K103" s="79">
        <f t="shared" si="75"/>
        <v>0</v>
      </c>
      <c r="L103" s="143">
        <v>0</v>
      </c>
      <c r="M103" s="42">
        <v>0</v>
      </c>
      <c r="N103" s="43">
        <v>0</v>
      </c>
      <c r="O103" s="139" t="str">
        <f t="shared" si="70"/>
        <v/>
      </c>
      <c r="P103" s="190">
        <v>0</v>
      </c>
      <c r="Q103" s="142">
        <v>0</v>
      </c>
      <c r="R103" s="140">
        <f t="shared" si="76"/>
        <v>0</v>
      </c>
      <c r="S103" s="47"/>
      <c r="T103" s="46">
        <f t="shared" si="96"/>
        <v>0</v>
      </c>
      <c r="U103" s="118" t="str">
        <f t="shared" si="71"/>
        <v/>
      </c>
      <c r="V103" s="122" t="str">
        <f t="shared" si="77"/>
        <v/>
      </c>
      <c r="W103" s="104">
        <f t="shared" si="78"/>
        <v>0</v>
      </c>
      <c r="X103" s="118" t="str">
        <f t="shared" si="72"/>
        <v/>
      </c>
      <c r="Y103" s="127" t="str">
        <f t="shared" si="79"/>
        <v/>
      </c>
      <c r="Z103" s="123"/>
      <c r="AA103" s="44" t="str">
        <f t="shared" si="80"/>
        <v/>
      </c>
      <c r="AB103" s="26"/>
      <c r="AC103" s="26"/>
      <c r="AD103" s="137" t="str">
        <f t="shared" si="81"/>
        <v/>
      </c>
      <c r="AG103" s="33">
        <f t="shared" si="69"/>
        <v>0</v>
      </c>
      <c r="AH103" s="28">
        <f t="shared" si="82"/>
        <v>0</v>
      </c>
      <c r="AI103" s="28">
        <f t="shared" si="83"/>
        <v>0</v>
      </c>
      <c r="AJ103" s="49">
        <f t="shared" si="84"/>
        <v>0</v>
      </c>
      <c r="AK103" s="49">
        <f t="shared" si="85"/>
        <v>0</v>
      </c>
      <c r="AL103" s="49" t="e">
        <f t="shared" si="86"/>
        <v>#N/A</v>
      </c>
      <c r="AM103" s="49">
        <f t="shared" si="97"/>
        <v>0</v>
      </c>
      <c r="AN103" s="49">
        <f t="shared" si="87"/>
        <v>0</v>
      </c>
      <c r="AO103" s="49" t="e">
        <f t="shared" si="88"/>
        <v>#N/A</v>
      </c>
      <c r="AP103" s="49">
        <f t="shared" si="98"/>
        <v>0</v>
      </c>
      <c r="AQ103" s="49">
        <f t="shared" si="89"/>
        <v>0</v>
      </c>
      <c r="AR103" s="49" t="e">
        <f t="shared" si="90"/>
        <v>#N/A</v>
      </c>
      <c r="AS103" s="49">
        <f t="shared" si="91"/>
        <v>0</v>
      </c>
      <c r="AT103" s="49">
        <f t="shared" si="92"/>
        <v>0</v>
      </c>
      <c r="AU103" s="49">
        <f t="shared" si="93"/>
        <v>0</v>
      </c>
      <c r="AV103" s="49">
        <f t="shared" si="94"/>
        <v>0</v>
      </c>
      <c r="AW103" s="49" t="e">
        <f t="shared" si="95"/>
        <v>#N/A</v>
      </c>
    </row>
    <row r="104" spans="7:49">
      <c r="G104" s="67">
        <f>SUM($AG$17:AG104)*AG104</f>
        <v>0</v>
      </c>
      <c r="H104" s="35"/>
      <c r="I104" s="33">
        <f t="shared" si="73"/>
        <v>0</v>
      </c>
      <c r="J104" s="33" t="str">
        <f t="shared" si="74"/>
        <v/>
      </c>
      <c r="K104" s="79">
        <f t="shared" si="75"/>
        <v>0</v>
      </c>
      <c r="L104" s="143">
        <v>0</v>
      </c>
      <c r="M104" s="42">
        <v>0</v>
      </c>
      <c r="N104" s="43">
        <v>0</v>
      </c>
      <c r="O104" s="139" t="str">
        <f t="shared" si="70"/>
        <v/>
      </c>
      <c r="P104" s="190">
        <v>0</v>
      </c>
      <c r="Q104" s="142">
        <v>0</v>
      </c>
      <c r="R104" s="140">
        <f t="shared" si="76"/>
        <v>0</v>
      </c>
      <c r="S104" s="47"/>
      <c r="T104" s="46">
        <f t="shared" si="96"/>
        <v>0</v>
      </c>
      <c r="U104" s="118" t="str">
        <f t="shared" si="71"/>
        <v/>
      </c>
      <c r="V104" s="122" t="str">
        <f t="shared" si="77"/>
        <v/>
      </c>
      <c r="W104" s="104">
        <f t="shared" si="78"/>
        <v>0</v>
      </c>
      <c r="X104" s="118" t="str">
        <f t="shared" si="72"/>
        <v/>
      </c>
      <c r="Y104" s="127" t="str">
        <f t="shared" si="79"/>
        <v/>
      </c>
      <c r="Z104" s="123"/>
      <c r="AA104" s="44" t="str">
        <f t="shared" si="80"/>
        <v/>
      </c>
      <c r="AB104" s="26"/>
      <c r="AC104" s="26"/>
      <c r="AD104" s="137" t="str">
        <f t="shared" si="81"/>
        <v/>
      </c>
      <c r="AG104" s="33">
        <f t="shared" si="69"/>
        <v>0</v>
      </c>
      <c r="AH104" s="28">
        <f t="shared" si="82"/>
        <v>0</v>
      </c>
      <c r="AI104" s="28">
        <f t="shared" si="83"/>
        <v>0</v>
      </c>
      <c r="AJ104" s="49">
        <f t="shared" si="84"/>
        <v>0</v>
      </c>
      <c r="AK104" s="49">
        <f t="shared" si="85"/>
        <v>0</v>
      </c>
      <c r="AL104" s="49" t="e">
        <f t="shared" si="86"/>
        <v>#N/A</v>
      </c>
      <c r="AM104" s="49">
        <f t="shared" si="97"/>
        <v>0</v>
      </c>
      <c r="AN104" s="49">
        <f t="shared" si="87"/>
        <v>0</v>
      </c>
      <c r="AO104" s="49" t="e">
        <f t="shared" si="88"/>
        <v>#N/A</v>
      </c>
      <c r="AP104" s="49">
        <f t="shared" si="98"/>
        <v>0</v>
      </c>
      <c r="AQ104" s="49">
        <f t="shared" si="89"/>
        <v>0</v>
      </c>
      <c r="AR104" s="49" t="e">
        <f t="shared" si="90"/>
        <v>#N/A</v>
      </c>
      <c r="AS104" s="49">
        <f t="shared" si="91"/>
        <v>0</v>
      </c>
      <c r="AT104" s="49">
        <f t="shared" si="92"/>
        <v>0</v>
      </c>
      <c r="AU104" s="49">
        <f t="shared" si="93"/>
        <v>0</v>
      </c>
      <c r="AV104" s="49">
        <f t="shared" si="94"/>
        <v>0</v>
      </c>
      <c r="AW104" s="49" t="e">
        <f t="shared" si="95"/>
        <v>#N/A</v>
      </c>
    </row>
    <row r="105" spans="7:49">
      <c r="G105" s="67">
        <f>SUM($AG$17:AG105)*AG105</f>
        <v>0</v>
      </c>
      <c r="H105" s="35"/>
      <c r="I105" s="33">
        <f t="shared" si="73"/>
        <v>0</v>
      </c>
      <c r="J105" s="33" t="str">
        <f t="shared" si="74"/>
        <v/>
      </c>
      <c r="K105" s="79">
        <f t="shared" si="75"/>
        <v>0</v>
      </c>
      <c r="L105" s="143">
        <v>0</v>
      </c>
      <c r="M105" s="42">
        <v>0</v>
      </c>
      <c r="N105" s="43">
        <v>0</v>
      </c>
      <c r="O105" s="139" t="str">
        <f t="shared" si="70"/>
        <v/>
      </c>
      <c r="P105" s="190">
        <v>0</v>
      </c>
      <c r="Q105" s="142">
        <v>0</v>
      </c>
      <c r="R105" s="140">
        <f t="shared" si="76"/>
        <v>0</v>
      </c>
      <c r="S105" s="47"/>
      <c r="T105" s="46">
        <f t="shared" si="96"/>
        <v>0</v>
      </c>
      <c r="U105" s="118" t="str">
        <f t="shared" si="71"/>
        <v/>
      </c>
      <c r="V105" s="122" t="str">
        <f t="shared" si="77"/>
        <v/>
      </c>
      <c r="W105" s="104">
        <f t="shared" si="78"/>
        <v>0</v>
      </c>
      <c r="X105" s="118" t="str">
        <f t="shared" si="72"/>
        <v/>
      </c>
      <c r="Y105" s="127" t="str">
        <f t="shared" si="79"/>
        <v/>
      </c>
      <c r="Z105" s="123"/>
      <c r="AA105" s="44" t="str">
        <f t="shared" si="80"/>
        <v/>
      </c>
      <c r="AB105" s="26"/>
      <c r="AC105" s="26"/>
      <c r="AD105" s="137" t="str">
        <f t="shared" si="81"/>
        <v/>
      </c>
      <c r="AG105" s="33">
        <f t="shared" si="69"/>
        <v>0</v>
      </c>
      <c r="AH105" s="28">
        <f t="shared" si="82"/>
        <v>0</v>
      </c>
      <c r="AI105" s="28">
        <f t="shared" si="83"/>
        <v>0</v>
      </c>
      <c r="AJ105" s="49">
        <f t="shared" si="84"/>
        <v>0</v>
      </c>
      <c r="AK105" s="49">
        <f t="shared" si="85"/>
        <v>0</v>
      </c>
      <c r="AL105" s="49" t="e">
        <f t="shared" si="86"/>
        <v>#N/A</v>
      </c>
      <c r="AM105" s="49">
        <f t="shared" si="97"/>
        <v>0</v>
      </c>
      <c r="AN105" s="49">
        <f t="shared" si="87"/>
        <v>0</v>
      </c>
      <c r="AO105" s="49" t="e">
        <f t="shared" si="88"/>
        <v>#N/A</v>
      </c>
      <c r="AP105" s="49">
        <f t="shared" si="98"/>
        <v>0</v>
      </c>
      <c r="AQ105" s="49">
        <f t="shared" si="89"/>
        <v>0</v>
      </c>
      <c r="AR105" s="49" t="e">
        <f t="shared" si="90"/>
        <v>#N/A</v>
      </c>
      <c r="AS105" s="49">
        <f t="shared" si="91"/>
        <v>0</v>
      </c>
      <c r="AT105" s="49">
        <f t="shared" si="92"/>
        <v>0</v>
      </c>
      <c r="AU105" s="49">
        <f t="shared" si="93"/>
        <v>0</v>
      </c>
      <c r="AV105" s="49">
        <f t="shared" si="94"/>
        <v>0</v>
      </c>
      <c r="AW105" s="49" t="e">
        <f t="shared" si="95"/>
        <v>#N/A</v>
      </c>
    </row>
    <row r="106" spans="7:49">
      <c r="G106" s="67">
        <f>SUM($AG$17:AG106)*AG106</f>
        <v>0</v>
      </c>
      <c r="H106" s="35"/>
      <c r="I106" s="33">
        <f t="shared" si="73"/>
        <v>0</v>
      </c>
      <c r="J106" s="33" t="str">
        <f t="shared" si="74"/>
        <v/>
      </c>
      <c r="K106" s="79">
        <f t="shared" si="75"/>
        <v>0</v>
      </c>
      <c r="L106" s="143">
        <v>0</v>
      </c>
      <c r="M106" s="42">
        <v>0</v>
      </c>
      <c r="N106" s="43">
        <v>0</v>
      </c>
      <c r="O106" s="139" t="str">
        <f t="shared" si="70"/>
        <v/>
      </c>
      <c r="P106" s="190">
        <v>0</v>
      </c>
      <c r="Q106" s="142">
        <v>0</v>
      </c>
      <c r="R106" s="140">
        <f t="shared" si="76"/>
        <v>0</v>
      </c>
      <c r="S106" s="47"/>
      <c r="T106" s="46">
        <f t="shared" si="96"/>
        <v>0</v>
      </c>
      <c r="U106" s="118" t="str">
        <f t="shared" si="71"/>
        <v/>
      </c>
      <c r="V106" s="122" t="str">
        <f t="shared" si="77"/>
        <v/>
      </c>
      <c r="W106" s="104">
        <f t="shared" si="78"/>
        <v>0</v>
      </c>
      <c r="X106" s="118" t="str">
        <f t="shared" si="72"/>
        <v/>
      </c>
      <c r="Y106" s="127" t="str">
        <f t="shared" si="79"/>
        <v/>
      </c>
      <c r="Z106" s="123"/>
      <c r="AA106" s="44" t="str">
        <f t="shared" si="80"/>
        <v/>
      </c>
      <c r="AB106" s="26"/>
      <c r="AC106" s="26"/>
      <c r="AD106" s="137" t="str">
        <f t="shared" si="81"/>
        <v/>
      </c>
      <c r="AG106" s="33">
        <f t="shared" si="69"/>
        <v>0</v>
      </c>
      <c r="AH106" s="28">
        <f t="shared" si="82"/>
        <v>0</v>
      </c>
      <c r="AI106" s="28">
        <f t="shared" si="83"/>
        <v>0</v>
      </c>
      <c r="AJ106" s="49">
        <f t="shared" si="84"/>
        <v>0</v>
      </c>
      <c r="AK106" s="49">
        <f t="shared" si="85"/>
        <v>0</v>
      </c>
      <c r="AL106" s="49" t="e">
        <f t="shared" si="86"/>
        <v>#N/A</v>
      </c>
      <c r="AM106" s="49">
        <f t="shared" si="97"/>
        <v>0</v>
      </c>
      <c r="AN106" s="49">
        <f t="shared" si="87"/>
        <v>0</v>
      </c>
      <c r="AO106" s="49" t="e">
        <f t="shared" si="88"/>
        <v>#N/A</v>
      </c>
      <c r="AP106" s="49">
        <f t="shared" si="98"/>
        <v>0</v>
      </c>
      <c r="AQ106" s="49">
        <f t="shared" si="89"/>
        <v>0</v>
      </c>
      <c r="AR106" s="49" t="e">
        <f t="shared" si="90"/>
        <v>#N/A</v>
      </c>
      <c r="AS106" s="49">
        <f t="shared" si="91"/>
        <v>0</v>
      </c>
      <c r="AT106" s="49">
        <f t="shared" si="92"/>
        <v>0</v>
      </c>
      <c r="AU106" s="49">
        <f t="shared" si="93"/>
        <v>0</v>
      </c>
      <c r="AV106" s="49">
        <f t="shared" si="94"/>
        <v>0</v>
      </c>
      <c r="AW106" s="49" t="e">
        <f t="shared" si="95"/>
        <v>#N/A</v>
      </c>
    </row>
    <row r="107" spans="7:49">
      <c r="G107" s="67">
        <f>SUM($AG$17:AG107)*AG107</f>
        <v>0</v>
      </c>
      <c r="H107" s="35"/>
      <c r="I107" s="33">
        <f t="shared" si="73"/>
        <v>0</v>
      </c>
      <c r="J107" s="33" t="str">
        <f t="shared" si="74"/>
        <v/>
      </c>
      <c r="K107" s="79">
        <f t="shared" si="75"/>
        <v>0</v>
      </c>
      <c r="L107" s="143">
        <v>0</v>
      </c>
      <c r="M107" s="42">
        <v>0</v>
      </c>
      <c r="N107" s="43">
        <v>0</v>
      </c>
      <c r="O107" s="139" t="str">
        <f t="shared" si="70"/>
        <v/>
      </c>
      <c r="P107" s="190">
        <v>0</v>
      </c>
      <c r="Q107" s="142">
        <v>0</v>
      </c>
      <c r="R107" s="140">
        <f t="shared" si="76"/>
        <v>0</v>
      </c>
      <c r="S107" s="47"/>
      <c r="T107" s="46">
        <f t="shared" si="96"/>
        <v>0</v>
      </c>
      <c r="U107" s="118" t="str">
        <f t="shared" si="71"/>
        <v/>
      </c>
      <c r="V107" s="122" t="str">
        <f t="shared" si="77"/>
        <v/>
      </c>
      <c r="W107" s="104">
        <f t="shared" si="78"/>
        <v>0</v>
      </c>
      <c r="X107" s="118" t="str">
        <f t="shared" si="72"/>
        <v/>
      </c>
      <c r="Y107" s="127" t="str">
        <f t="shared" si="79"/>
        <v/>
      </c>
      <c r="Z107" s="123"/>
      <c r="AA107" s="44" t="str">
        <f t="shared" si="80"/>
        <v/>
      </c>
      <c r="AB107" s="26"/>
      <c r="AC107" s="26"/>
      <c r="AD107" s="137" t="str">
        <f t="shared" si="81"/>
        <v/>
      </c>
      <c r="AG107" s="33">
        <f t="shared" si="69"/>
        <v>0</v>
      </c>
      <c r="AH107" s="28">
        <f t="shared" si="82"/>
        <v>0</v>
      </c>
      <c r="AI107" s="28">
        <f t="shared" si="83"/>
        <v>0</v>
      </c>
      <c r="AJ107" s="49">
        <f t="shared" si="84"/>
        <v>0</v>
      </c>
      <c r="AK107" s="49">
        <f t="shared" si="85"/>
        <v>0</v>
      </c>
      <c r="AL107" s="49" t="e">
        <f t="shared" si="86"/>
        <v>#N/A</v>
      </c>
      <c r="AM107" s="49">
        <f t="shared" si="97"/>
        <v>0</v>
      </c>
      <c r="AN107" s="49">
        <f t="shared" si="87"/>
        <v>0</v>
      </c>
      <c r="AO107" s="49" t="e">
        <f t="shared" si="88"/>
        <v>#N/A</v>
      </c>
      <c r="AP107" s="49">
        <f t="shared" si="98"/>
        <v>0</v>
      </c>
      <c r="AQ107" s="49">
        <f t="shared" si="89"/>
        <v>0</v>
      </c>
      <c r="AR107" s="49" t="e">
        <f t="shared" si="90"/>
        <v>#N/A</v>
      </c>
      <c r="AS107" s="49">
        <f t="shared" si="91"/>
        <v>0</v>
      </c>
      <c r="AT107" s="49">
        <f t="shared" si="92"/>
        <v>0</v>
      </c>
      <c r="AU107" s="49">
        <f t="shared" si="93"/>
        <v>0</v>
      </c>
      <c r="AV107" s="49">
        <f t="shared" si="94"/>
        <v>0</v>
      </c>
      <c r="AW107" s="49" t="e">
        <f t="shared" si="95"/>
        <v>#N/A</v>
      </c>
    </row>
    <row r="108" spans="7:49">
      <c r="G108" s="67">
        <f>SUM($AG$17:AG108)*AG108</f>
        <v>0</v>
      </c>
      <c r="H108" s="35"/>
      <c r="I108" s="33">
        <f t="shared" si="73"/>
        <v>0</v>
      </c>
      <c r="J108" s="33" t="str">
        <f t="shared" si="74"/>
        <v/>
      </c>
      <c r="K108" s="79">
        <f t="shared" si="75"/>
        <v>0</v>
      </c>
      <c r="L108" s="143">
        <v>0</v>
      </c>
      <c r="M108" s="42">
        <v>0</v>
      </c>
      <c r="N108" s="43">
        <v>0</v>
      </c>
      <c r="O108" s="139" t="str">
        <f t="shared" si="70"/>
        <v/>
      </c>
      <c r="P108" s="190">
        <v>0</v>
      </c>
      <c r="Q108" s="142">
        <v>0</v>
      </c>
      <c r="R108" s="140">
        <f t="shared" si="76"/>
        <v>0</v>
      </c>
      <c r="S108" s="47"/>
      <c r="T108" s="46">
        <f t="shared" si="96"/>
        <v>0</v>
      </c>
      <c r="U108" s="118" t="str">
        <f t="shared" si="71"/>
        <v/>
      </c>
      <c r="V108" s="122" t="str">
        <f t="shared" si="77"/>
        <v/>
      </c>
      <c r="W108" s="104">
        <f t="shared" si="78"/>
        <v>0</v>
      </c>
      <c r="X108" s="118" t="str">
        <f t="shared" si="72"/>
        <v/>
      </c>
      <c r="Y108" s="127" t="str">
        <f t="shared" si="79"/>
        <v/>
      </c>
      <c r="Z108" s="123"/>
      <c r="AA108" s="44" t="str">
        <f t="shared" si="80"/>
        <v/>
      </c>
      <c r="AB108" s="26"/>
      <c r="AC108" s="26"/>
      <c r="AD108" s="137" t="str">
        <f t="shared" si="81"/>
        <v/>
      </c>
      <c r="AG108" s="33">
        <f t="shared" si="69"/>
        <v>0</v>
      </c>
      <c r="AH108" s="28">
        <f t="shared" si="82"/>
        <v>0</v>
      </c>
      <c r="AI108" s="28">
        <f t="shared" si="83"/>
        <v>0</v>
      </c>
      <c r="AJ108" s="49">
        <f t="shared" si="84"/>
        <v>0</v>
      </c>
      <c r="AK108" s="49">
        <f t="shared" si="85"/>
        <v>0</v>
      </c>
      <c r="AL108" s="49" t="e">
        <f t="shared" si="86"/>
        <v>#N/A</v>
      </c>
      <c r="AM108" s="49">
        <f t="shared" si="97"/>
        <v>0</v>
      </c>
      <c r="AN108" s="49">
        <f t="shared" si="87"/>
        <v>0</v>
      </c>
      <c r="AO108" s="49" t="e">
        <f t="shared" si="88"/>
        <v>#N/A</v>
      </c>
      <c r="AP108" s="49">
        <f t="shared" si="98"/>
        <v>0</v>
      </c>
      <c r="AQ108" s="49">
        <f t="shared" si="89"/>
        <v>0</v>
      </c>
      <c r="AR108" s="49" t="e">
        <f t="shared" si="90"/>
        <v>#N/A</v>
      </c>
      <c r="AS108" s="49">
        <f t="shared" si="91"/>
        <v>0</v>
      </c>
      <c r="AT108" s="49">
        <f t="shared" si="92"/>
        <v>0</v>
      </c>
      <c r="AU108" s="49">
        <f t="shared" si="93"/>
        <v>0</v>
      </c>
      <c r="AV108" s="49">
        <f t="shared" si="94"/>
        <v>0</v>
      </c>
      <c r="AW108" s="49" t="e">
        <f t="shared" si="95"/>
        <v>#N/A</v>
      </c>
    </row>
    <row r="109" spans="7:49">
      <c r="G109" s="67">
        <f>SUM($AG$17:AG109)*AG109</f>
        <v>0</v>
      </c>
      <c r="H109" s="35"/>
      <c r="I109" s="33">
        <f t="shared" si="73"/>
        <v>0</v>
      </c>
      <c r="J109" s="33" t="str">
        <f t="shared" si="74"/>
        <v/>
      </c>
      <c r="K109" s="79">
        <f t="shared" si="75"/>
        <v>0</v>
      </c>
      <c r="L109" s="143">
        <v>0</v>
      </c>
      <c r="M109" s="42">
        <v>0</v>
      </c>
      <c r="N109" s="43">
        <v>0</v>
      </c>
      <c r="O109" s="139" t="str">
        <f t="shared" si="70"/>
        <v/>
      </c>
      <c r="P109" s="190">
        <v>0</v>
      </c>
      <c r="Q109" s="142">
        <v>0</v>
      </c>
      <c r="R109" s="140">
        <f t="shared" si="76"/>
        <v>0</v>
      </c>
      <c r="S109" s="47"/>
      <c r="T109" s="46">
        <f t="shared" si="96"/>
        <v>0</v>
      </c>
      <c r="U109" s="118" t="str">
        <f t="shared" si="71"/>
        <v/>
      </c>
      <c r="V109" s="122" t="str">
        <f t="shared" si="77"/>
        <v/>
      </c>
      <c r="W109" s="104">
        <f t="shared" si="78"/>
        <v>0</v>
      </c>
      <c r="X109" s="118" t="str">
        <f t="shared" si="72"/>
        <v/>
      </c>
      <c r="Y109" s="127" t="str">
        <f t="shared" si="79"/>
        <v/>
      </c>
      <c r="Z109" s="123"/>
      <c r="AA109" s="44" t="str">
        <f t="shared" si="80"/>
        <v/>
      </c>
      <c r="AB109" s="26"/>
      <c r="AC109" s="26"/>
      <c r="AD109" s="137" t="str">
        <f t="shared" si="81"/>
        <v/>
      </c>
      <c r="AG109" s="33">
        <f t="shared" si="69"/>
        <v>0</v>
      </c>
      <c r="AH109" s="28">
        <f t="shared" si="82"/>
        <v>0</v>
      </c>
      <c r="AI109" s="28">
        <f t="shared" si="83"/>
        <v>0</v>
      </c>
      <c r="AJ109" s="49">
        <f t="shared" si="84"/>
        <v>0</v>
      </c>
      <c r="AK109" s="49">
        <f t="shared" si="85"/>
        <v>0</v>
      </c>
      <c r="AL109" s="49" t="e">
        <f t="shared" si="86"/>
        <v>#N/A</v>
      </c>
      <c r="AM109" s="49">
        <f t="shared" si="97"/>
        <v>0</v>
      </c>
      <c r="AN109" s="49">
        <f t="shared" si="87"/>
        <v>0</v>
      </c>
      <c r="AO109" s="49" t="e">
        <f t="shared" si="88"/>
        <v>#N/A</v>
      </c>
      <c r="AP109" s="49">
        <f t="shared" si="98"/>
        <v>0</v>
      </c>
      <c r="AQ109" s="49">
        <f t="shared" si="89"/>
        <v>0</v>
      </c>
      <c r="AR109" s="49" t="e">
        <f t="shared" si="90"/>
        <v>#N/A</v>
      </c>
      <c r="AS109" s="49">
        <f t="shared" si="91"/>
        <v>0</v>
      </c>
      <c r="AT109" s="49">
        <f t="shared" si="92"/>
        <v>0</v>
      </c>
      <c r="AU109" s="49">
        <f t="shared" si="93"/>
        <v>0</v>
      </c>
      <c r="AV109" s="49">
        <f t="shared" si="94"/>
        <v>0</v>
      </c>
      <c r="AW109" s="49" t="e">
        <f t="shared" si="95"/>
        <v>#N/A</v>
      </c>
    </row>
    <row r="110" spans="7:49">
      <c r="G110" s="67">
        <f>SUM($AG$17:AG110)*AG110</f>
        <v>0</v>
      </c>
      <c r="H110" s="35"/>
      <c r="I110" s="33">
        <f t="shared" si="73"/>
        <v>0</v>
      </c>
      <c r="J110" s="33" t="str">
        <f t="shared" si="74"/>
        <v/>
      </c>
      <c r="K110" s="79">
        <f t="shared" si="75"/>
        <v>0</v>
      </c>
      <c r="L110" s="143">
        <v>0</v>
      </c>
      <c r="M110" s="42">
        <v>0</v>
      </c>
      <c r="N110" s="43">
        <v>0</v>
      </c>
      <c r="O110" s="139" t="str">
        <f t="shared" si="70"/>
        <v/>
      </c>
      <c r="P110" s="190">
        <v>0</v>
      </c>
      <c r="Q110" s="142">
        <v>0</v>
      </c>
      <c r="R110" s="140">
        <f t="shared" si="76"/>
        <v>0</v>
      </c>
      <c r="S110" s="47"/>
      <c r="T110" s="46">
        <f t="shared" si="96"/>
        <v>0</v>
      </c>
      <c r="U110" s="118" t="str">
        <f t="shared" si="71"/>
        <v/>
      </c>
      <c r="V110" s="122" t="str">
        <f t="shared" si="77"/>
        <v/>
      </c>
      <c r="W110" s="104">
        <f t="shared" si="78"/>
        <v>0</v>
      </c>
      <c r="X110" s="118" t="str">
        <f t="shared" si="72"/>
        <v/>
      </c>
      <c r="Y110" s="127" t="str">
        <f t="shared" si="79"/>
        <v/>
      </c>
      <c r="Z110" s="123"/>
      <c r="AA110" s="44" t="str">
        <f t="shared" si="80"/>
        <v/>
      </c>
      <c r="AB110" s="26"/>
      <c r="AC110" s="26"/>
      <c r="AD110" s="137" t="str">
        <f t="shared" si="81"/>
        <v/>
      </c>
      <c r="AG110" s="33">
        <f t="shared" si="69"/>
        <v>0</v>
      </c>
      <c r="AH110" s="28">
        <f t="shared" si="82"/>
        <v>0</v>
      </c>
      <c r="AI110" s="28">
        <f t="shared" si="83"/>
        <v>0</v>
      </c>
      <c r="AJ110" s="49">
        <f t="shared" si="84"/>
        <v>0</v>
      </c>
      <c r="AK110" s="49">
        <f t="shared" si="85"/>
        <v>0</v>
      </c>
      <c r="AL110" s="49" t="e">
        <f t="shared" si="86"/>
        <v>#N/A</v>
      </c>
      <c r="AM110" s="49">
        <f t="shared" si="97"/>
        <v>0</v>
      </c>
      <c r="AN110" s="49">
        <f t="shared" si="87"/>
        <v>0</v>
      </c>
      <c r="AO110" s="49" t="e">
        <f t="shared" si="88"/>
        <v>#N/A</v>
      </c>
      <c r="AP110" s="49">
        <f t="shared" si="98"/>
        <v>0</v>
      </c>
      <c r="AQ110" s="49">
        <f t="shared" si="89"/>
        <v>0</v>
      </c>
      <c r="AR110" s="49" t="e">
        <f t="shared" si="90"/>
        <v>#N/A</v>
      </c>
      <c r="AS110" s="49">
        <f t="shared" si="91"/>
        <v>0</v>
      </c>
      <c r="AT110" s="49">
        <f t="shared" si="92"/>
        <v>0</v>
      </c>
      <c r="AU110" s="49">
        <f t="shared" si="93"/>
        <v>0</v>
      </c>
      <c r="AV110" s="49">
        <f t="shared" si="94"/>
        <v>0</v>
      </c>
      <c r="AW110" s="49" t="e">
        <f t="shared" si="95"/>
        <v>#N/A</v>
      </c>
    </row>
    <row r="111" spans="7:49">
      <c r="G111" s="67">
        <f>SUM($AG$17:AG111)*AG111</f>
        <v>0</v>
      </c>
      <c r="H111" s="35"/>
      <c r="I111" s="33">
        <f t="shared" si="73"/>
        <v>0</v>
      </c>
      <c r="J111" s="33" t="str">
        <f t="shared" si="74"/>
        <v/>
      </c>
      <c r="K111" s="79">
        <f t="shared" si="75"/>
        <v>0</v>
      </c>
      <c r="L111" s="143">
        <v>0</v>
      </c>
      <c r="M111" s="42">
        <v>0</v>
      </c>
      <c r="N111" s="43">
        <v>0</v>
      </c>
      <c r="O111" s="139" t="str">
        <f t="shared" si="70"/>
        <v/>
      </c>
      <c r="P111" s="190">
        <v>0</v>
      </c>
      <c r="Q111" s="142">
        <v>0</v>
      </c>
      <c r="R111" s="140">
        <f t="shared" si="76"/>
        <v>0</v>
      </c>
      <c r="S111" s="47"/>
      <c r="T111" s="46">
        <f t="shared" si="96"/>
        <v>0</v>
      </c>
      <c r="U111" s="118" t="str">
        <f t="shared" si="71"/>
        <v/>
      </c>
      <c r="V111" s="122" t="str">
        <f t="shared" si="77"/>
        <v/>
      </c>
      <c r="W111" s="104">
        <f t="shared" si="78"/>
        <v>0</v>
      </c>
      <c r="X111" s="118" t="str">
        <f t="shared" si="72"/>
        <v/>
      </c>
      <c r="Y111" s="127" t="str">
        <f t="shared" si="79"/>
        <v/>
      </c>
      <c r="Z111" s="123"/>
      <c r="AA111" s="44" t="str">
        <f t="shared" si="80"/>
        <v/>
      </c>
      <c r="AB111" s="26"/>
      <c r="AC111" s="26"/>
      <c r="AD111" s="137" t="str">
        <f t="shared" si="81"/>
        <v/>
      </c>
      <c r="AG111" s="33">
        <f t="shared" si="69"/>
        <v>0</v>
      </c>
      <c r="AH111" s="28">
        <f t="shared" si="82"/>
        <v>0</v>
      </c>
      <c r="AI111" s="28">
        <f t="shared" si="83"/>
        <v>0</v>
      </c>
      <c r="AJ111" s="49">
        <f t="shared" si="84"/>
        <v>0</v>
      </c>
      <c r="AK111" s="49">
        <f t="shared" si="85"/>
        <v>0</v>
      </c>
      <c r="AL111" s="49" t="e">
        <f t="shared" si="86"/>
        <v>#N/A</v>
      </c>
      <c r="AM111" s="49">
        <f t="shared" si="97"/>
        <v>0</v>
      </c>
      <c r="AN111" s="49">
        <f t="shared" si="87"/>
        <v>0</v>
      </c>
      <c r="AO111" s="49" t="e">
        <f t="shared" si="88"/>
        <v>#N/A</v>
      </c>
      <c r="AP111" s="49">
        <f t="shared" si="98"/>
        <v>0</v>
      </c>
      <c r="AQ111" s="49">
        <f t="shared" si="89"/>
        <v>0</v>
      </c>
      <c r="AR111" s="49" t="e">
        <f t="shared" si="90"/>
        <v>#N/A</v>
      </c>
      <c r="AS111" s="49">
        <f t="shared" si="91"/>
        <v>0</v>
      </c>
      <c r="AT111" s="49">
        <f t="shared" si="92"/>
        <v>0</v>
      </c>
      <c r="AU111" s="49">
        <f t="shared" si="93"/>
        <v>0</v>
      </c>
      <c r="AV111" s="49">
        <f t="shared" si="94"/>
        <v>0</v>
      </c>
      <c r="AW111" s="49" t="e">
        <f t="shared" si="95"/>
        <v>#N/A</v>
      </c>
    </row>
    <row r="112" spans="7:49">
      <c r="G112" s="67">
        <f>SUM($AG$17:AG112)*AG112</f>
        <v>0</v>
      </c>
      <c r="H112" s="35"/>
      <c r="I112" s="33">
        <f t="shared" si="73"/>
        <v>0</v>
      </c>
      <c r="J112" s="33" t="str">
        <f t="shared" si="74"/>
        <v/>
      </c>
      <c r="K112" s="79">
        <f t="shared" si="75"/>
        <v>0</v>
      </c>
      <c r="L112" s="143">
        <v>0</v>
      </c>
      <c r="M112" s="42">
        <v>0</v>
      </c>
      <c r="N112" s="43">
        <v>0</v>
      </c>
      <c r="O112" s="139" t="str">
        <f t="shared" si="70"/>
        <v/>
      </c>
      <c r="P112" s="190">
        <v>0</v>
      </c>
      <c r="Q112" s="142">
        <v>0</v>
      </c>
      <c r="R112" s="140">
        <f t="shared" si="76"/>
        <v>0</v>
      </c>
      <c r="S112" s="47"/>
      <c r="T112" s="46">
        <f t="shared" si="96"/>
        <v>0</v>
      </c>
      <c r="U112" s="118" t="str">
        <f t="shared" si="71"/>
        <v/>
      </c>
      <c r="V112" s="122" t="str">
        <f t="shared" si="77"/>
        <v/>
      </c>
      <c r="W112" s="104">
        <f t="shared" si="78"/>
        <v>0</v>
      </c>
      <c r="X112" s="118" t="str">
        <f t="shared" si="72"/>
        <v/>
      </c>
      <c r="Y112" s="127" t="str">
        <f t="shared" si="79"/>
        <v/>
      </c>
      <c r="Z112" s="123"/>
      <c r="AA112" s="44" t="str">
        <f t="shared" si="80"/>
        <v/>
      </c>
      <c r="AB112" s="26"/>
      <c r="AC112" s="26"/>
      <c r="AD112" s="137" t="str">
        <f t="shared" si="81"/>
        <v/>
      </c>
      <c r="AG112" s="33">
        <f t="shared" si="69"/>
        <v>0</v>
      </c>
      <c r="AH112" s="28">
        <f t="shared" si="82"/>
        <v>0</v>
      </c>
      <c r="AI112" s="28">
        <f t="shared" si="83"/>
        <v>0</v>
      </c>
      <c r="AJ112" s="49">
        <f t="shared" si="84"/>
        <v>0</v>
      </c>
      <c r="AK112" s="49">
        <f t="shared" si="85"/>
        <v>0</v>
      </c>
      <c r="AL112" s="49" t="e">
        <f t="shared" si="86"/>
        <v>#N/A</v>
      </c>
      <c r="AM112" s="49">
        <f t="shared" si="97"/>
        <v>0</v>
      </c>
      <c r="AN112" s="49">
        <f t="shared" si="87"/>
        <v>0</v>
      </c>
      <c r="AO112" s="49" t="e">
        <f t="shared" si="88"/>
        <v>#N/A</v>
      </c>
      <c r="AP112" s="49">
        <f t="shared" si="98"/>
        <v>0</v>
      </c>
      <c r="AQ112" s="49">
        <f t="shared" si="89"/>
        <v>0</v>
      </c>
      <c r="AR112" s="49" t="e">
        <f t="shared" si="90"/>
        <v>#N/A</v>
      </c>
      <c r="AS112" s="49">
        <f t="shared" si="91"/>
        <v>0</v>
      </c>
      <c r="AT112" s="49">
        <f t="shared" si="92"/>
        <v>0</v>
      </c>
      <c r="AU112" s="49">
        <f t="shared" si="93"/>
        <v>0</v>
      </c>
      <c r="AV112" s="49">
        <f t="shared" si="94"/>
        <v>0</v>
      </c>
      <c r="AW112" s="49" t="e">
        <f t="shared" si="95"/>
        <v>#N/A</v>
      </c>
    </row>
    <row r="113" spans="7:49">
      <c r="G113" s="67">
        <f>SUM($AG$17:AG113)*AG113</f>
        <v>0</v>
      </c>
      <c r="H113" s="35"/>
      <c r="I113" s="33">
        <f t="shared" ref="I113:I115" si="99">ROUNDDOWN((H113-$P$6)/365,0)*AG113</f>
        <v>0</v>
      </c>
      <c r="J113" s="33" t="str">
        <f t="shared" si="74"/>
        <v/>
      </c>
      <c r="K113" s="79">
        <f t="shared" si="75"/>
        <v>0</v>
      </c>
      <c r="L113" s="143">
        <v>0</v>
      </c>
      <c r="M113" s="42">
        <v>0</v>
      </c>
      <c r="N113" s="43">
        <v>0</v>
      </c>
      <c r="O113" s="139" t="str">
        <f t="shared" si="70"/>
        <v/>
      </c>
      <c r="P113" s="190">
        <v>0</v>
      </c>
      <c r="Q113" s="142">
        <v>0</v>
      </c>
      <c r="R113" s="140">
        <f t="shared" si="76"/>
        <v>0</v>
      </c>
      <c r="S113" s="47"/>
      <c r="T113" s="46">
        <f t="shared" si="96"/>
        <v>0</v>
      </c>
      <c r="U113" s="118" t="str">
        <f t="shared" si="71"/>
        <v/>
      </c>
      <c r="V113" s="122" t="str">
        <f t="shared" si="77"/>
        <v/>
      </c>
      <c r="W113" s="104">
        <f t="shared" si="78"/>
        <v>0</v>
      </c>
      <c r="X113" s="118" t="str">
        <f t="shared" si="72"/>
        <v/>
      </c>
      <c r="Y113" s="127" t="str">
        <f t="shared" si="79"/>
        <v/>
      </c>
      <c r="Z113" s="123"/>
      <c r="AA113" s="44" t="str">
        <f t="shared" si="80"/>
        <v/>
      </c>
      <c r="AB113" s="26"/>
      <c r="AC113" s="26"/>
      <c r="AD113" s="137" t="str">
        <f t="shared" si="81"/>
        <v/>
      </c>
      <c r="AG113" s="33">
        <f t="shared" si="69"/>
        <v>0</v>
      </c>
      <c r="AH113" s="28">
        <f t="shared" si="82"/>
        <v>0</v>
      </c>
      <c r="AI113" s="28">
        <f t="shared" si="83"/>
        <v>0</v>
      </c>
      <c r="AJ113" s="49">
        <f t="shared" ref="AJ113:AJ116" si="100">IF(AND(AI113=0,ISBLANK(S113)),0,1)</f>
        <v>0</v>
      </c>
      <c r="AK113" s="49">
        <f t="shared" ref="AK113:AK116" si="101">IF(T113&gt;$BB$33,$BC$33,IF(T113&gt;$BB$32,$BC$32,IF(T113&gt;$BB$31,$BC$31,IF(T113&gt;$BB$30,$BC$30,IF(T113&gt;$BB$29,$BC$29,$BC$28)))))*AJ113</f>
        <v>0</v>
      </c>
      <c r="AL113" s="49" t="e">
        <f t="shared" ref="AL113:AL116" si="102">INDEX($BD$28:$BD$33,MATCH(AK113,$BC$28:$BC$33,))</f>
        <v>#N/A</v>
      </c>
      <c r="AM113" s="49">
        <f t="shared" si="97"/>
        <v>0</v>
      </c>
      <c r="AN113" s="49">
        <f t="shared" ref="AN113:AN116" si="103">IF(W113&gt;$AZ$24,$BA$24,IF(W113&gt;$AZ$23,$BA$23,IF(W113&gt;$AZ$22,$BA$22,IF(W113&gt;$AZ$21,$BA$21,IF(W113&gt;$AZ$20,$BA$20,IF(W113&gt;$AZ$19,$BA$19,$BA$18))))))*AM113</f>
        <v>0</v>
      </c>
      <c r="AO113" s="49" t="e">
        <f t="shared" ref="AO113:AO116" si="104">INDEX($BB$18:$BB$24,MATCH(AN113,$BA$18:$BA$24,))</f>
        <v>#N/A</v>
      </c>
      <c r="AP113" s="49">
        <f t="shared" si="98"/>
        <v>0</v>
      </c>
      <c r="AQ113" s="49">
        <f t="shared" ref="AQ113:AQ116" si="105">IF(Z113&gt;$BB$43,$BC$43,IF(Z113&gt;$BB$42,$BC$42,IF(Z113&gt;$BB$41,$BC$41,IF(Z113&gt;$BB$40,$BC$40,IF(Z113&gt;$BB$39,$BC$39,IF(Z113&gt;$BB$38,$BC$38,$BC$37))))))*AP113</f>
        <v>0</v>
      </c>
      <c r="AR113" s="49" t="e">
        <f t="shared" ref="AR113:AR116" si="106">INDEX($BD$37:$BD$43,MATCH(AQ113,$BC$37:$BC$43,))</f>
        <v>#N/A</v>
      </c>
      <c r="AS113" s="49">
        <f t="shared" si="91"/>
        <v>0</v>
      </c>
      <c r="AT113" s="49">
        <f t="shared" si="92"/>
        <v>0</v>
      </c>
      <c r="AU113" s="49">
        <f t="shared" si="93"/>
        <v>0</v>
      </c>
      <c r="AV113" s="49">
        <f t="shared" ref="AV113:AV116" si="107">IF(COUNTIF(AT113:AU113,$BB$47),$BB$47,ROUND(AVERAGE(AT113:AU113),0))</f>
        <v>0</v>
      </c>
      <c r="AW113" s="49" t="e">
        <f t="shared" ref="AW113:AW116" si="108">INDEX($BC$47:$BC$52,MATCH(AV113,$BB$47:$BB$52,))</f>
        <v>#N/A</v>
      </c>
    </row>
    <row r="114" spans="7:49">
      <c r="G114" s="67">
        <f>SUM($AG$17:AG114)*AG114</f>
        <v>0</v>
      </c>
      <c r="H114" s="35"/>
      <c r="I114" s="33">
        <f t="shared" si="99"/>
        <v>0</v>
      </c>
      <c r="J114" s="33" t="str">
        <f t="shared" si="74"/>
        <v/>
      </c>
      <c r="K114" s="79">
        <f t="shared" si="75"/>
        <v>0</v>
      </c>
      <c r="L114" s="143">
        <v>0</v>
      </c>
      <c r="M114" s="42">
        <v>0</v>
      </c>
      <c r="N114" s="43">
        <v>0</v>
      </c>
      <c r="O114" s="139" t="str">
        <f t="shared" si="70"/>
        <v/>
      </c>
      <c r="P114" s="190">
        <v>0</v>
      </c>
      <c r="Q114" s="142">
        <v>0</v>
      </c>
      <c r="R114" s="140">
        <f t="shared" si="76"/>
        <v>0</v>
      </c>
      <c r="S114" s="47"/>
      <c r="T114" s="46">
        <f t="shared" si="96"/>
        <v>0</v>
      </c>
      <c r="U114" s="118" t="str">
        <f t="shared" si="71"/>
        <v/>
      </c>
      <c r="V114" s="122" t="str">
        <f t="shared" si="77"/>
        <v/>
      </c>
      <c r="W114" s="104">
        <f t="shared" si="78"/>
        <v>0</v>
      </c>
      <c r="X114" s="118" t="str">
        <f t="shared" si="72"/>
        <v/>
      </c>
      <c r="Y114" s="127" t="str">
        <f t="shared" si="79"/>
        <v/>
      </c>
      <c r="Z114" s="123"/>
      <c r="AA114" s="44" t="str">
        <f t="shared" si="80"/>
        <v/>
      </c>
      <c r="AB114" s="26"/>
      <c r="AC114" s="26"/>
      <c r="AD114" s="137" t="str">
        <f t="shared" si="81"/>
        <v/>
      </c>
      <c r="AG114" s="33">
        <f t="shared" si="69"/>
        <v>0</v>
      </c>
      <c r="AH114" s="28">
        <f t="shared" si="82"/>
        <v>0</v>
      </c>
      <c r="AI114" s="28">
        <f t="shared" si="83"/>
        <v>0</v>
      </c>
      <c r="AJ114" s="49">
        <f t="shared" si="100"/>
        <v>0</v>
      </c>
      <c r="AK114" s="49">
        <f t="shared" si="101"/>
        <v>0</v>
      </c>
      <c r="AL114" s="49" t="e">
        <f t="shared" si="102"/>
        <v>#N/A</v>
      </c>
      <c r="AM114" s="49">
        <f t="shared" si="97"/>
        <v>0</v>
      </c>
      <c r="AN114" s="49">
        <f t="shared" si="103"/>
        <v>0</v>
      </c>
      <c r="AO114" s="49" t="e">
        <f t="shared" si="104"/>
        <v>#N/A</v>
      </c>
      <c r="AP114" s="49">
        <f t="shared" si="98"/>
        <v>0</v>
      </c>
      <c r="AQ114" s="49">
        <f t="shared" si="105"/>
        <v>0</v>
      </c>
      <c r="AR114" s="49" t="e">
        <f t="shared" si="106"/>
        <v>#N/A</v>
      </c>
      <c r="AS114" s="49">
        <f t="shared" si="91"/>
        <v>0</v>
      </c>
      <c r="AT114" s="49">
        <f t="shared" si="92"/>
        <v>0</v>
      </c>
      <c r="AU114" s="49">
        <f t="shared" si="93"/>
        <v>0</v>
      </c>
      <c r="AV114" s="49">
        <f t="shared" si="107"/>
        <v>0</v>
      </c>
      <c r="AW114" s="49" t="e">
        <f t="shared" si="108"/>
        <v>#N/A</v>
      </c>
    </row>
    <row r="115" spans="7:49">
      <c r="G115" s="67">
        <f>SUM($AG$17:AG115)*AG115</f>
        <v>0</v>
      </c>
      <c r="H115" s="35"/>
      <c r="I115" s="33">
        <f t="shared" si="99"/>
        <v>0</v>
      </c>
      <c r="J115" s="33" t="str">
        <f t="shared" si="74"/>
        <v/>
      </c>
      <c r="K115" s="79">
        <f t="shared" si="75"/>
        <v>0</v>
      </c>
      <c r="L115" s="143">
        <v>0</v>
      </c>
      <c r="M115" s="42">
        <v>0</v>
      </c>
      <c r="N115" s="43">
        <v>0</v>
      </c>
      <c r="O115" s="139" t="str">
        <f t="shared" si="70"/>
        <v/>
      </c>
      <c r="P115" s="190">
        <v>0</v>
      </c>
      <c r="Q115" s="142">
        <v>0</v>
      </c>
      <c r="R115" s="140">
        <f t="shared" si="76"/>
        <v>0</v>
      </c>
      <c r="S115" s="47"/>
      <c r="T115" s="46">
        <f t="shared" si="96"/>
        <v>0</v>
      </c>
      <c r="U115" s="118" t="str">
        <f t="shared" si="71"/>
        <v/>
      </c>
      <c r="V115" s="122" t="str">
        <f t="shared" si="77"/>
        <v/>
      </c>
      <c r="W115" s="104">
        <f t="shared" si="78"/>
        <v>0</v>
      </c>
      <c r="X115" s="118" t="str">
        <f t="shared" si="72"/>
        <v/>
      </c>
      <c r="Y115" s="127" t="str">
        <f t="shared" si="79"/>
        <v/>
      </c>
      <c r="Z115" s="123"/>
      <c r="AA115" s="44" t="str">
        <f t="shared" si="80"/>
        <v/>
      </c>
      <c r="AB115" s="26"/>
      <c r="AC115" s="26"/>
      <c r="AD115" s="137" t="str">
        <f t="shared" si="81"/>
        <v/>
      </c>
      <c r="AG115" s="33">
        <f t="shared" si="69"/>
        <v>0</v>
      </c>
      <c r="AH115" s="28">
        <f t="shared" si="82"/>
        <v>0</v>
      </c>
      <c r="AI115" s="28">
        <f t="shared" si="83"/>
        <v>0</v>
      </c>
      <c r="AJ115" s="49">
        <f t="shared" si="100"/>
        <v>0</v>
      </c>
      <c r="AK115" s="49">
        <f t="shared" si="101"/>
        <v>0</v>
      </c>
      <c r="AL115" s="49" t="e">
        <f t="shared" si="102"/>
        <v>#N/A</v>
      </c>
      <c r="AM115" s="49">
        <f t="shared" si="97"/>
        <v>0</v>
      </c>
      <c r="AN115" s="49">
        <f t="shared" si="103"/>
        <v>0</v>
      </c>
      <c r="AO115" s="49" t="e">
        <f t="shared" si="104"/>
        <v>#N/A</v>
      </c>
      <c r="AP115" s="49">
        <f t="shared" si="98"/>
        <v>0</v>
      </c>
      <c r="AQ115" s="49">
        <f t="shared" si="105"/>
        <v>0</v>
      </c>
      <c r="AR115" s="49" t="e">
        <f t="shared" si="106"/>
        <v>#N/A</v>
      </c>
      <c r="AS115" s="49">
        <f t="shared" si="91"/>
        <v>0</v>
      </c>
      <c r="AT115" s="49">
        <f t="shared" si="92"/>
        <v>0</v>
      </c>
      <c r="AU115" s="49">
        <f t="shared" si="93"/>
        <v>0</v>
      </c>
      <c r="AV115" s="49">
        <f t="shared" si="107"/>
        <v>0</v>
      </c>
      <c r="AW115" s="49" t="e">
        <f t="shared" si="108"/>
        <v>#N/A</v>
      </c>
    </row>
    <row r="116" spans="7:49" ht="15.75" thickBot="1">
      <c r="G116" s="191"/>
      <c r="H116" s="192"/>
      <c r="I116" s="193"/>
      <c r="J116" s="193"/>
      <c r="K116" s="194"/>
      <c r="L116" s="195"/>
      <c r="M116" s="196"/>
      <c r="N116" s="197"/>
      <c r="O116" s="198"/>
      <c r="P116" s="199"/>
      <c r="Q116" s="200"/>
      <c r="R116" s="201"/>
      <c r="S116" s="202"/>
      <c r="T116" s="202"/>
      <c r="U116" s="203"/>
      <c r="V116" s="204"/>
      <c r="W116" s="205"/>
      <c r="X116" s="203"/>
      <c r="Y116" s="206"/>
      <c r="Z116" s="207"/>
      <c r="AA116" s="208"/>
      <c r="AB116" s="209"/>
      <c r="AC116" s="209"/>
      <c r="AD116" s="210"/>
      <c r="AG116" s="33">
        <f t="shared" si="69"/>
        <v>0</v>
      </c>
      <c r="AH116" s="28">
        <f t="shared" si="82"/>
        <v>0</v>
      </c>
      <c r="AI116" s="28">
        <f t="shared" si="83"/>
        <v>0</v>
      </c>
      <c r="AJ116" s="49">
        <f t="shared" si="100"/>
        <v>0</v>
      </c>
      <c r="AK116" s="49">
        <f t="shared" si="101"/>
        <v>0</v>
      </c>
      <c r="AL116" s="49" t="e">
        <f t="shared" si="102"/>
        <v>#N/A</v>
      </c>
      <c r="AM116" s="49">
        <f t="shared" si="97"/>
        <v>0</v>
      </c>
      <c r="AN116" s="49">
        <f t="shared" si="103"/>
        <v>0</v>
      </c>
      <c r="AO116" s="49" t="e">
        <f t="shared" si="104"/>
        <v>#N/A</v>
      </c>
      <c r="AP116" s="49">
        <f t="shared" si="98"/>
        <v>0</v>
      </c>
      <c r="AQ116" s="49">
        <f t="shared" si="105"/>
        <v>0</v>
      </c>
      <c r="AR116" s="49" t="e">
        <f t="shared" si="106"/>
        <v>#N/A</v>
      </c>
      <c r="AS116" s="49">
        <f t="shared" si="91"/>
        <v>0</v>
      </c>
      <c r="AT116" s="49">
        <f t="shared" si="92"/>
        <v>0</v>
      </c>
      <c r="AU116" s="49">
        <f t="shared" si="93"/>
        <v>0</v>
      </c>
      <c r="AV116" s="49">
        <f t="shared" si="107"/>
        <v>0</v>
      </c>
      <c r="AW116" s="49" t="e">
        <f t="shared" si="108"/>
        <v>#N/A</v>
      </c>
    </row>
    <row r="117" spans="7:49" ht="15.75" thickTop="1"/>
  </sheetData>
  <mergeCells count="17">
    <mergeCell ref="G6:H6"/>
    <mergeCell ref="L8:O8"/>
    <mergeCell ref="L14:O14"/>
    <mergeCell ref="P8:Q8"/>
    <mergeCell ref="R8:V8"/>
    <mergeCell ref="P6:Q6"/>
    <mergeCell ref="W8:Y8"/>
    <mergeCell ref="Z8:AD8"/>
    <mergeCell ref="P14:Q14"/>
    <mergeCell ref="R14:V14"/>
    <mergeCell ref="W14:Y14"/>
    <mergeCell ref="Z14:AD14"/>
    <mergeCell ref="AS8:AW8"/>
    <mergeCell ref="AP8:AR8"/>
    <mergeCell ref="AM8:AO8"/>
    <mergeCell ref="AJ8:AL8"/>
    <mergeCell ref="AH8:AI8"/>
  </mergeCells>
  <conditionalFormatting sqref="V17:V116">
    <cfRule type="expression" dxfId="27" priority="44">
      <formula>$AL17=3</formula>
    </cfRule>
    <cfRule type="expression" dxfId="26" priority="45">
      <formula>$AL17=2</formula>
    </cfRule>
    <cfRule type="expression" dxfId="25" priority="46">
      <formula>$AL17=1</formula>
    </cfRule>
  </conditionalFormatting>
  <conditionalFormatting sqref="Y17:Y116">
    <cfRule type="expression" dxfId="24" priority="47">
      <formula>$AO17=3</formula>
    </cfRule>
    <cfRule type="expression" dxfId="23" priority="48">
      <formula>$AO17=2</formula>
    </cfRule>
    <cfRule type="expression" dxfId="22" priority="49">
      <formula>$AO17=1</formula>
    </cfRule>
  </conditionalFormatting>
  <conditionalFormatting sqref="AA17:AA116">
    <cfRule type="expression" dxfId="21" priority="35">
      <formula>$AR17=3</formula>
    </cfRule>
    <cfRule type="expression" dxfId="20" priority="36">
      <formula>$AR17=2</formula>
    </cfRule>
    <cfRule type="expression" dxfId="19" priority="37">
      <formula>$AR17=1</formula>
    </cfRule>
  </conditionalFormatting>
  <conditionalFormatting sqref="AD17:AD116">
    <cfRule type="expression" dxfId="18" priority="32">
      <formula>$AW17=3</formula>
    </cfRule>
    <cfRule type="expression" dxfId="17" priority="33">
      <formula>$AW17=2</formula>
    </cfRule>
    <cfRule type="expression" dxfId="16" priority="34">
      <formula>$AW17=1</formula>
    </cfRule>
  </conditionalFormatting>
  <conditionalFormatting sqref="V10:V11">
    <cfRule type="expression" dxfId="15" priority="29">
      <formula>$AL11=3</formula>
    </cfRule>
    <cfRule type="expression" dxfId="14" priority="30">
      <formula>$AL11=2</formula>
    </cfRule>
    <cfRule type="expression" dxfId="13" priority="31">
      <formula>$AL11=1</formula>
    </cfRule>
  </conditionalFormatting>
  <conditionalFormatting sqref="Y10:Y11">
    <cfRule type="expression" dxfId="12" priority="26">
      <formula>$AO11=3</formula>
    </cfRule>
    <cfRule type="expression" dxfId="11" priority="27">
      <formula>$AO11=2</formula>
    </cfRule>
    <cfRule type="expression" dxfId="10" priority="28">
      <formula>$AO11=1</formula>
    </cfRule>
  </conditionalFormatting>
  <conditionalFormatting sqref="AA10:AA11">
    <cfRule type="expression" dxfId="9" priority="23">
      <formula>$AR11=3</formula>
    </cfRule>
    <cfRule type="expression" dxfId="8" priority="24">
      <formula>$AR11=2</formula>
    </cfRule>
    <cfRule type="expression" dxfId="7" priority="25">
      <formula>$AR11=1</formula>
    </cfRule>
  </conditionalFormatting>
  <conditionalFormatting sqref="AD10:AD11">
    <cfRule type="expression" dxfId="6" priority="20">
      <formula>$AW11=3</formula>
    </cfRule>
    <cfRule type="expression" dxfId="5" priority="21">
      <formula>$AW11=2</formula>
    </cfRule>
    <cfRule type="expression" dxfId="4" priority="22">
      <formula>$AW11=1</formula>
    </cfRule>
  </conditionalFormatting>
  <conditionalFormatting sqref="U18:U116 X18:X116 O18:O116">
    <cfRule type="expression" dxfId="3" priority="128">
      <formula>O18=$BP$23</formula>
    </cfRule>
    <cfRule type="expression" dxfId="2" priority="129">
      <formula>O18=$BP$24</formula>
    </cfRule>
  </conditionalFormatting>
  <conditionalFormatting sqref="Q17:Q116 Q10:Q12 N6 N10:N12 N17:N116">
    <cfRule type="expression" dxfId="1" priority="134">
      <formula>$AZ$6=1</formula>
    </cfRule>
  </conditionalFormatting>
  <conditionalFormatting sqref="P17:P116 L10:M12 L6:M6 P10:P12 L17:M116">
    <cfRule type="expression" dxfId="0" priority="139">
      <formula>$AZ$6=2</formula>
    </cfRule>
  </conditionalFormatting>
  <dataValidations count="3">
    <dataValidation type="list" allowBlank="1" showInputMessage="1" showErrorMessage="1" sqref="G6">
      <formula1>$AY$6:$AY$7</formula1>
    </dataValidation>
    <dataValidation type="list" allowBlank="1" showInputMessage="1" showErrorMessage="1" sqref="H10:H11">
      <formula1>$H$17:$H$116</formula1>
    </dataValidation>
    <dataValidation type="list" allowBlank="1" showInputMessage="1" showErrorMessage="1" sqref="J6">
      <formula1>$BA$6:$BA$7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MB106"/>
  <sheetViews>
    <sheetView showGridLines="0" zoomScale="75" zoomScaleNormal="75" workbookViewId="0"/>
  </sheetViews>
  <sheetFormatPr defaultColWidth="2.7109375" defaultRowHeight="15"/>
  <cols>
    <col min="1" max="1" width="1.7109375" style="18" customWidth="1"/>
    <col min="2" max="3" width="0.85546875" style="18" customWidth="1"/>
    <col min="4" max="7" width="1.7109375" style="18" customWidth="1"/>
    <col min="8" max="98" width="2.7109375" style="18" customWidth="1"/>
    <col min="99" max="110" width="2.7109375" style="18" hidden="1" customWidth="1"/>
    <col min="111" max="111" width="5.7109375" style="18" hidden="1" customWidth="1"/>
    <col min="112" max="112" width="11.7109375" style="30" hidden="1" customWidth="1"/>
    <col min="113" max="113" width="11.7109375" style="20" hidden="1" customWidth="1"/>
    <col min="114" max="114" width="6.7109375" style="20" hidden="1" customWidth="1"/>
    <col min="115" max="115" width="10.7109375" style="20" hidden="1" customWidth="1"/>
    <col min="116" max="116" width="11.7109375" style="19" hidden="1" customWidth="1"/>
    <col min="117" max="129" width="7.7109375" style="20" hidden="1" customWidth="1"/>
    <col min="130" max="131" width="4.7109375" style="20" hidden="1" customWidth="1"/>
    <col min="132" max="132" width="11.7109375" style="19" hidden="1" customWidth="1"/>
    <col min="133" max="147" width="7.7109375" style="20" hidden="1" customWidth="1"/>
    <col min="148" max="148" width="8.7109375" style="20" hidden="1" customWidth="1"/>
    <col min="149" max="149" width="11.7109375" style="20" hidden="1" customWidth="1"/>
    <col min="150" max="160" width="7.7109375" style="20" hidden="1" customWidth="1"/>
    <col min="161" max="161" width="7.7109375" style="18" hidden="1" customWidth="1"/>
    <col min="162" max="163" width="7.7109375" style="20" hidden="1" customWidth="1"/>
    <col min="164" max="164" width="7.7109375" style="19" hidden="1" customWidth="1"/>
    <col min="165" max="165" width="2.7109375" style="20"/>
    <col min="166" max="166" width="2.7109375" style="18"/>
    <col min="167" max="168" width="2.7109375" style="20"/>
    <col min="169" max="173" width="2.7109375" style="18"/>
    <col min="174" max="174" width="2.7109375" style="20"/>
    <col min="175" max="16384" width="2.7109375" style="18"/>
  </cols>
  <sheetData>
    <row r="1" spans="1:340" s="17" customFormat="1" ht="26.25">
      <c r="A1" s="14"/>
      <c r="B1" s="14" t="str">
        <f>""&amp;Cover!B1&amp;" - "&amp;Cover!D3&amp;""</f>
        <v>SPREADSHEET LIBRARY - HEALTH: BODY STATISTICS ANALYSIS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29"/>
      <c r="DI1" s="16"/>
      <c r="DJ1" s="16"/>
      <c r="DK1" s="16"/>
      <c r="DL1" s="15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5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5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</row>
    <row r="2" spans="1:340" ht="3.95" customHeight="1">
      <c r="FE2" s="20"/>
      <c r="FJ2" s="20"/>
      <c r="FM2" s="20"/>
      <c r="FN2" s="20"/>
      <c r="FO2" s="20"/>
      <c r="FP2" s="20"/>
      <c r="FQ2" s="20"/>
      <c r="GB2" s="20"/>
      <c r="GC2" s="20"/>
    </row>
    <row r="3" spans="1:340" ht="18.75">
      <c r="A3" s="21"/>
      <c r="B3" s="21"/>
      <c r="C3" s="21" t="s">
        <v>146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31"/>
      <c r="DI3" s="23"/>
      <c r="DJ3" s="23"/>
      <c r="DK3" s="23"/>
      <c r="DL3" s="22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2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2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1"/>
      <c r="FT3" s="21"/>
      <c r="FU3" s="21"/>
      <c r="FV3" s="21"/>
      <c r="FW3" s="21"/>
      <c r="FX3" s="21"/>
      <c r="FY3" s="21"/>
      <c r="FZ3" s="21"/>
      <c r="GA3" s="21"/>
      <c r="GB3" s="23"/>
      <c r="GC3" s="23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</row>
    <row r="4" spans="1:340" ht="15.75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DT4" s="24"/>
      <c r="DU4" s="24"/>
      <c r="DV4" s="24"/>
      <c r="DW4" s="24"/>
      <c r="DX4" s="24"/>
      <c r="DY4" s="24"/>
      <c r="DZ4" s="24"/>
      <c r="EA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</row>
    <row r="5" spans="1:340">
      <c r="A5" s="188"/>
      <c r="B5" s="188"/>
      <c r="C5" s="188"/>
      <c r="D5" s="188"/>
      <c r="E5" s="188"/>
      <c r="F5" s="188"/>
      <c r="G5" s="188"/>
      <c r="H5" s="164" t="s">
        <v>136</v>
      </c>
      <c r="I5" s="165"/>
      <c r="J5" s="165"/>
      <c r="K5" s="165"/>
      <c r="L5" s="165"/>
      <c r="M5" s="165"/>
      <c r="N5" s="166" t="str">
        <f>IF(Log!AZ6=1,Log!BB11,Log!BB12)</f>
        <v>KILOGRAMS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7"/>
      <c r="AV5" s="189"/>
      <c r="AW5" s="189"/>
      <c r="AX5" s="189"/>
      <c r="AY5" s="178" t="s">
        <v>139</v>
      </c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7"/>
      <c r="CM5" s="188"/>
      <c r="CN5" s="188"/>
      <c r="CO5" s="188"/>
      <c r="CP5" s="188"/>
      <c r="CQ5" s="188"/>
      <c r="CR5" s="188"/>
      <c r="CS5" s="188"/>
      <c r="CT5" s="188"/>
      <c r="DH5" s="223" t="s">
        <v>100</v>
      </c>
      <c r="DI5" s="224"/>
      <c r="DL5" s="225" t="s">
        <v>120</v>
      </c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7"/>
      <c r="EB5" s="225" t="s">
        <v>104</v>
      </c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7"/>
      <c r="ES5" s="225" t="s">
        <v>140</v>
      </c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7"/>
    </row>
    <row r="6" spans="1:340">
      <c r="A6" s="188"/>
      <c r="B6" s="188"/>
      <c r="C6" s="188"/>
      <c r="D6" s="188"/>
      <c r="E6" s="188"/>
      <c r="F6" s="188"/>
      <c r="G6" s="188"/>
      <c r="H6" s="168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9"/>
      <c r="AV6" s="189"/>
      <c r="AW6" s="189"/>
      <c r="AX6" s="189"/>
      <c r="AY6" s="170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71"/>
      <c r="CM6" s="188"/>
      <c r="CN6" s="188"/>
      <c r="CO6" s="188"/>
      <c r="CP6" s="188"/>
      <c r="CQ6" s="188"/>
      <c r="CR6" s="188"/>
      <c r="CS6" s="188"/>
      <c r="CT6" s="188"/>
      <c r="DH6" s="158" t="s">
        <v>52</v>
      </c>
      <c r="DI6" s="159" t="s">
        <v>123</v>
      </c>
      <c r="DL6" s="159" t="s">
        <v>52</v>
      </c>
      <c r="DM6" s="159" t="s">
        <v>68</v>
      </c>
      <c r="DN6" s="159" t="str">
        <f>DT6</f>
        <v>W</v>
      </c>
      <c r="DO6" s="159" t="str">
        <f t="shared" ref="DO6:DS6" si="0">DU6</f>
        <v>EF</v>
      </c>
      <c r="DP6" s="159" t="str">
        <f t="shared" si="0"/>
        <v>Ath</v>
      </c>
      <c r="DQ6" s="159" t="str">
        <f t="shared" si="0"/>
        <v>Fit</v>
      </c>
      <c r="DR6" s="159" t="str">
        <f t="shared" si="0"/>
        <v>Avg</v>
      </c>
      <c r="DS6" s="159" t="str">
        <f t="shared" si="0"/>
        <v>Ob</v>
      </c>
      <c r="DT6" s="159" t="s">
        <v>124</v>
      </c>
      <c r="DU6" s="159" t="s">
        <v>125</v>
      </c>
      <c r="DV6" s="159" t="s">
        <v>126</v>
      </c>
      <c r="DW6" s="159" t="s">
        <v>127</v>
      </c>
      <c r="DX6" s="159" t="s">
        <v>128</v>
      </c>
      <c r="DY6" s="159" t="s">
        <v>129</v>
      </c>
      <c r="EB6" s="159" t="s">
        <v>52</v>
      </c>
      <c r="EC6" s="182" t="s">
        <v>69</v>
      </c>
      <c r="ED6" s="182" t="s">
        <v>130</v>
      </c>
      <c r="EE6" s="182" t="s">
        <v>131</v>
      </c>
      <c r="EF6" s="182" t="s">
        <v>32</v>
      </c>
      <c r="EG6" s="182" t="s">
        <v>132</v>
      </c>
      <c r="EH6" s="182" t="s">
        <v>133</v>
      </c>
      <c r="EI6" s="182" t="s">
        <v>134</v>
      </c>
      <c r="EJ6" s="182" t="s">
        <v>135</v>
      </c>
      <c r="EK6" s="182" t="str">
        <f>ED6</f>
        <v>SU</v>
      </c>
      <c r="EL6" s="182" t="str">
        <f t="shared" ref="EL6:EQ6" si="1">EE6</f>
        <v>Under</v>
      </c>
      <c r="EM6" s="182" t="str">
        <f t="shared" si="1"/>
        <v>Normal</v>
      </c>
      <c r="EN6" s="182" t="str">
        <f t="shared" si="1"/>
        <v>OW</v>
      </c>
      <c r="EO6" s="182" t="str">
        <f t="shared" si="1"/>
        <v>Ob1</v>
      </c>
      <c r="EP6" s="182" t="str">
        <f t="shared" si="1"/>
        <v>Ob2</v>
      </c>
      <c r="EQ6" s="182" t="str">
        <f t="shared" si="1"/>
        <v>MO</v>
      </c>
      <c r="ES6" s="159" t="s">
        <v>52</v>
      </c>
      <c r="ET6" s="182" t="s">
        <v>141</v>
      </c>
      <c r="EU6" s="182" t="s">
        <v>126</v>
      </c>
      <c r="EV6" s="182" t="s">
        <v>142</v>
      </c>
      <c r="EW6" s="182" t="s">
        <v>82</v>
      </c>
      <c r="EX6" s="182" t="s">
        <v>144</v>
      </c>
      <c r="EY6" s="182" t="s">
        <v>128</v>
      </c>
      <c r="EZ6" s="182" t="s">
        <v>143</v>
      </c>
      <c r="FA6" s="182" t="s">
        <v>85</v>
      </c>
      <c r="FB6" s="182" t="s">
        <v>126</v>
      </c>
      <c r="FC6" s="182" t="s">
        <v>142</v>
      </c>
      <c r="FD6" s="182" t="s">
        <v>82</v>
      </c>
      <c r="FE6" s="182" t="s">
        <v>144</v>
      </c>
      <c r="FF6" s="182" t="s">
        <v>128</v>
      </c>
      <c r="FG6" s="182" t="s">
        <v>143</v>
      </c>
      <c r="FH6" s="182" t="s">
        <v>85</v>
      </c>
    </row>
    <row r="7" spans="1:340">
      <c r="A7" s="188"/>
      <c r="B7" s="188"/>
      <c r="C7" s="188"/>
      <c r="D7" s="188"/>
      <c r="E7" s="188"/>
      <c r="F7" s="188"/>
      <c r="G7" s="188"/>
      <c r="H7" s="170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71"/>
      <c r="AV7" s="189"/>
      <c r="AW7" s="189"/>
      <c r="AX7" s="189"/>
      <c r="AY7" s="170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71"/>
      <c r="CM7" s="188"/>
      <c r="CN7" s="188"/>
      <c r="CO7" s="188"/>
      <c r="CP7" s="188"/>
      <c r="CQ7" s="188"/>
      <c r="CR7" s="188"/>
      <c r="CS7" s="188"/>
      <c r="CT7" s="188"/>
      <c r="DG7" s="18">
        <v>1</v>
      </c>
      <c r="DH7" s="175" t="str">
        <f>IF(ISBLANK(Log!H17),"",Log!H17)</f>
        <v/>
      </c>
      <c r="DI7" s="157" t="e">
        <f>IF(Log!AH17=0,#N/A,IF(Log!$G$6=Log!$AY$6,(Log!L17+(Log!M17/16)),Log!N17))</f>
        <v>#N/A</v>
      </c>
      <c r="DL7" s="175" t="str">
        <f>DH7</f>
        <v/>
      </c>
      <c r="DM7" s="155" t="e">
        <f>IF(Log!AJ17=0,#N/A,Log!T17)</f>
        <v>#N/A</v>
      </c>
      <c r="DN7" s="179">
        <f>DU7-DT7</f>
        <v>0.1</v>
      </c>
      <c r="DO7" s="180">
        <f t="shared" ref="DO7:DR7" si="2">DV7-DU7</f>
        <v>0.03</v>
      </c>
      <c r="DP7" s="181">
        <f t="shared" si="2"/>
        <v>7.0000000000000007E-2</v>
      </c>
      <c r="DQ7" s="181">
        <f t="shared" si="2"/>
        <v>3.999999999999998E-2</v>
      </c>
      <c r="DR7" s="180">
        <f t="shared" si="2"/>
        <v>7.0000000000000007E-2</v>
      </c>
      <c r="DS7" s="179">
        <v>0.26</v>
      </c>
      <c r="DT7" s="155">
        <f>Log!$BB$28</f>
        <v>0</v>
      </c>
      <c r="DU7" s="155">
        <f>Log!$BB$29</f>
        <v>0.1</v>
      </c>
      <c r="DV7" s="155">
        <f>Log!$BB$30</f>
        <v>0.13</v>
      </c>
      <c r="DW7" s="155">
        <f>Log!$BB$31</f>
        <v>0.2</v>
      </c>
      <c r="DX7" s="155">
        <f>Log!$BB$32</f>
        <v>0.24</v>
      </c>
      <c r="DY7" s="155">
        <f>Log!$BB$33</f>
        <v>0.31</v>
      </c>
      <c r="EB7" s="175" t="str">
        <f>DL7</f>
        <v/>
      </c>
      <c r="EC7" s="183" t="e">
        <f>IF(Log!AM17=0,#N/A,Log!W17)</f>
        <v>#N/A</v>
      </c>
      <c r="ED7" s="184">
        <f>EL7-EK7</f>
        <v>16</v>
      </c>
      <c r="EE7" s="185">
        <f t="shared" ref="EE7:EI7" si="3">EM7-EL7</f>
        <v>2.5</v>
      </c>
      <c r="EF7" s="186">
        <f t="shared" si="3"/>
        <v>6.5</v>
      </c>
      <c r="EG7" s="185">
        <f t="shared" si="3"/>
        <v>5</v>
      </c>
      <c r="EH7" s="184">
        <f t="shared" si="3"/>
        <v>5</v>
      </c>
      <c r="EI7" s="184">
        <f t="shared" si="3"/>
        <v>5</v>
      </c>
      <c r="EJ7" s="184">
        <v>10</v>
      </c>
      <c r="EK7" s="187">
        <f>Log!$AZ$18</f>
        <v>0</v>
      </c>
      <c r="EL7" s="187">
        <f>Log!$AZ$19</f>
        <v>16</v>
      </c>
      <c r="EM7" s="187">
        <f>Log!$AZ$20</f>
        <v>18.5</v>
      </c>
      <c r="EN7" s="187">
        <f>Log!$AZ$21</f>
        <v>25</v>
      </c>
      <c r="EO7" s="187">
        <f>Log!$AZ$22</f>
        <v>30</v>
      </c>
      <c r="EP7" s="187">
        <f>Log!$AZ$23</f>
        <v>35</v>
      </c>
      <c r="EQ7" s="187">
        <f>Log!$AZ$24</f>
        <v>40</v>
      </c>
      <c r="ES7" s="175" t="str">
        <f>EB7</f>
        <v/>
      </c>
      <c r="ET7" s="187" t="e">
        <f>IF(Log!AP17=0,#N/A,Log!Z17)</f>
        <v>#N/A</v>
      </c>
      <c r="EU7" s="186">
        <f>FB7</f>
        <v>54</v>
      </c>
      <c r="EV7" s="186">
        <f>FC7-FB7</f>
        <v>6</v>
      </c>
      <c r="EW7" s="186">
        <f t="shared" ref="EW7:EZ7" si="4">FD7-FC7</f>
        <v>5</v>
      </c>
      <c r="EX7" s="186">
        <f t="shared" si="4"/>
        <v>5</v>
      </c>
      <c r="EY7" s="185">
        <f t="shared" si="4"/>
        <v>4</v>
      </c>
      <c r="EZ7" s="185">
        <f t="shared" si="4"/>
        <v>4</v>
      </c>
      <c r="FA7" s="184">
        <v>24</v>
      </c>
      <c r="FB7" s="187">
        <f>Log!$BB$37</f>
        <v>54</v>
      </c>
      <c r="FC7" s="187">
        <f>Log!$BB$38</f>
        <v>60</v>
      </c>
      <c r="FD7" s="187">
        <f>Log!$BB$39</f>
        <v>65</v>
      </c>
      <c r="FE7" s="187">
        <f>Log!$BB$40</f>
        <v>70</v>
      </c>
      <c r="FF7" s="187">
        <f>Log!$BB$41</f>
        <v>74</v>
      </c>
      <c r="FG7" s="187">
        <f>Log!$BB$42</f>
        <v>78</v>
      </c>
      <c r="FH7" s="187">
        <f>Log!$BB$43</f>
        <v>84</v>
      </c>
    </row>
    <row r="8" spans="1:340">
      <c r="A8" s="188"/>
      <c r="B8" s="188"/>
      <c r="C8" s="188"/>
      <c r="D8" s="188"/>
      <c r="E8" s="188"/>
      <c r="F8" s="188"/>
      <c r="G8" s="188"/>
      <c r="H8" s="170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71"/>
      <c r="AV8" s="189"/>
      <c r="AW8" s="189"/>
      <c r="AX8" s="189"/>
      <c r="AY8" s="170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71"/>
      <c r="CM8" s="188"/>
      <c r="CN8" s="188"/>
      <c r="CO8" s="188"/>
      <c r="CP8" s="188"/>
      <c r="CQ8" s="188"/>
      <c r="CR8" s="188"/>
      <c r="CS8" s="188"/>
      <c r="CT8" s="188"/>
      <c r="DG8" s="18">
        <f>DG7+1</f>
        <v>2</v>
      </c>
      <c r="DH8" s="175" t="str">
        <f>IF(ISBLANK(Log!H18),"",Log!H18)</f>
        <v/>
      </c>
      <c r="DI8" s="156" t="e">
        <f>IF(Log!AH18=0,#N/A,IF(Log!$G$6=Log!$AY$6,(Log!L18+(Log!M18/16)),Log!N18))</f>
        <v>#N/A</v>
      </c>
      <c r="DL8" s="175" t="str">
        <f t="shared" ref="DL8:DL71" si="5">DH8</f>
        <v/>
      </c>
      <c r="DM8" s="155" t="e">
        <f>IF(Log!AJ18=0,#N/A,Log!T18)</f>
        <v>#N/A</v>
      </c>
      <c r="DN8" s="155">
        <f t="shared" ref="DN8:DN18" si="6">DU8-DT8</f>
        <v>0.1</v>
      </c>
      <c r="DO8" s="155">
        <f t="shared" ref="DO8:DO18" si="7">DV8-DU8</f>
        <v>0.03</v>
      </c>
      <c r="DP8" s="155">
        <f t="shared" ref="DP8:DP18" si="8">DW8-DV8</f>
        <v>7.0000000000000007E-2</v>
      </c>
      <c r="DQ8" s="155">
        <f t="shared" ref="DQ8:DQ18" si="9">DX8-DW8</f>
        <v>3.999999999999998E-2</v>
      </c>
      <c r="DR8" s="155">
        <f t="shared" ref="DR8:DR18" si="10">DY8-DX8</f>
        <v>7.0000000000000007E-2</v>
      </c>
      <c r="DS8" s="155">
        <v>0.26</v>
      </c>
      <c r="DT8" s="155">
        <f>Log!$BB$28</f>
        <v>0</v>
      </c>
      <c r="DU8" s="155">
        <f>Log!$BB$29</f>
        <v>0.1</v>
      </c>
      <c r="DV8" s="155">
        <f>Log!$BB$30</f>
        <v>0.13</v>
      </c>
      <c r="DW8" s="155">
        <f>Log!$BB$31</f>
        <v>0.2</v>
      </c>
      <c r="DX8" s="155">
        <f>Log!$BB$32</f>
        <v>0.24</v>
      </c>
      <c r="DY8" s="155">
        <f>Log!$BB$33</f>
        <v>0.31</v>
      </c>
      <c r="EB8" s="175" t="str">
        <f t="shared" ref="EB8:EB71" si="11">DL8</f>
        <v/>
      </c>
      <c r="EC8" s="183" t="e">
        <f>IF(Log!AM18=0,#N/A,Log!W18)</f>
        <v>#N/A</v>
      </c>
      <c r="ED8" s="187">
        <f t="shared" ref="ED8:ED71" si="12">EL8-EK8</f>
        <v>16</v>
      </c>
      <c r="EE8" s="187">
        <f t="shared" ref="EE8:EE71" si="13">EM8-EL8</f>
        <v>2.5</v>
      </c>
      <c r="EF8" s="187">
        <f t="shared" ref="EF8:EF71" si="14">EN8-EM8</f>
        <v>6.5</v>
      </c>
      <c r="EG8" s="187">
        <f t="shared" ref="EG8:EG71" si="15">EO8-EN8</f>
        <v>5</v>
      </c>
      <c r="EH8" s="187">
        <f t="shared" ref="EH8:EH71" si="16">EP8-EO8</f>
        <v>5</v>
      </c>
      <c r="EI8" s="187">
        <f t="shared" ref="EI8:EI71" si="17">EQ8-EP8</f>
        <v>5</v>
      </c>
      <c r="EJ8" s="187">
        <v>10</v>
      </c>
      <c r="EK8" s="187">
        <f>Log!$AZ$18</f>
        <v>0</v>
      </c>
      <c r="EL8" s="187">
        <f>Log!$AZ$19</f>
        <v>16</v>
      </c>
      <c r="EM8" s="187">
        <f>Log!$AZ$20</f>
        <v>18.5</v>
      </c>
      <c r="EN8" s="187">
        <f>Log!$AZ$21</f>
        <v>25</v>
      </c>
      <c r="EO8" s="187">
        <f>Log!$AZ$22</f>
        <v>30</v>
      </c>
      <c r="EP8" s="187">
        <f>Log!$AZ$23</f>
        <v>35</v>
      </c>
      <c r="EQ8" s="187">
        <f>Log!$AZ$24</f>
        <v>40</v>
      </c>
      <c r="ES8" s="175" t="str">
        <f t="shared" ref="ES8:ES71" si="18">EB8</f>
        <v/>
      </c>
      <c r="ET8" s="187" t="e">
        <f>IF(Log!AP18=0,#N/A,Log!Z18)</f>
        <v>#N/A</v>
      </c>
      <c r="EU8" s="187">
        <f>FB8</f>
        <v>54</v>
      </c>
      <c r="EV8" s="187">
        <f>FC8-FB8</f>
        <v>6</v>
      </c>
      <c r="EW8" s="187">
        <f t="shared" ref="EW8" si="19">FD8-FC8</f>
        <v>5</v>
      </c>
      <c r="EX8" s="187">
        <f t="shared" ref="EX8" si="20">FE8-FD8</f>
        <v>5</v>
      </c>
      <c r="EY8" s="187">
        <f t="shared" ref="EY8" si="21">FF8-FE8</f>
        <v>4</v>
      </c>
      <c r="EZ8" s="187">
        <f t="shared" ref="EZ8" si="22">FG8-FF8</f>
        <v>4</v>
      </c>
      <c r="FA8" s="187">
        <v>24</v>
      </c>
      <c r="FB8" s="187">
        <f>Log!$BB$37</f>
        <v>54</v>
      </c>
      <c r="FC8" s="187">
        <f>Log!$BB$38</f>
        <v>60</v>
      </c>
      <c r="FD8" s="187">
        <f>Log!$BB$39</f>
        <v>65</v>
      </c>
      <c r="FE8" s="187">
        <f>Log!$BB$40</f>
        <v>70</v>
      </c>
      <c r="FF8" s="187">
        <f>Log!$BB$41</f>
        <v>74</v>
      </c>
      <c r="FG8" s="187">
        <f>Log!$BB$42</f>
        <v>78</v>
      </c>
      <c r="FH8" s="187">
        <f>Log!$BB$43</f>
        <v>84</v>
      </c>
    </row>
    <row r="9" spans="1:340">
      <c r="A9" s="188"/>
      <c r="B9" s="188"/>
      <c r="C9" s="188"/>
      <c r="D9" s="188"/>
      <c r="E9" s="188"/>
      <c r="F9" s="188"/>
      <c r="G9" s="188"/>
      <c r="H9" s="170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71"/>
      <c r="AV9" s="189"/>
      <c r="AW9" s="189"/>
      <c r="AX9" s="189"/>
      <c r="AY9" s="170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71"/>
      <c r="CM9" s="188"/>
      <c r="CN9" s="188"/>
      <c r="CO9" s="188"/>
      <c r="CP9" s="188"/>
      <c r="CQ9" s="188"/>
      <c r="CR9" s="188"/>
      <c r="CS9" s="188"/>
      <c r="CT9" s="188"/>
      <c r="DG9" s="18">
        <f t="shared" ref="DG9:DG72" si="23">DG8+1</f>
        <v>3</v>
      </c>
      <c r="DH9" s="175" t="str">
        <f>IF(ISBLANK(Log!H19),"",Log!H19)</f>
        <v/>
      </c>
      <c r="DI9" s="156" t="e">
        <f>IF(Log!AH19=0,#N/A,IF(Log!$G$6=Log!$AY$6,(Log!L19+(Log!M19/16)),Log!N19))</f>
        <v>#N/A</v>
      </c>
      <c r="DL9" s="175" t="str">
        <f t="shared" si="5"/>
        <v/>
      </c>
      <c r="DM9" s="155" t="e">
        <f>IF(Log!AJ19=0,#N/A,Log!T19)</f>
        <v>#N/A</v>
      </c>
      <c r="DN9" s="155">
        <f t="shared" si="6"/>
        <v>0.1</v>
      </c>
      <c r="DO9" s="155">
        <f t="shared" si="7"/>
        <v>0.03</v>
      </c>
      <c r="DP9" s="155">
        <f t="shared" si="8"/>
        <v>7.0000000000000007E-2</v>
      </c>
      <c r="DQ9" s="155">
        <f t="shared" si="9"/>
        <v>3.999999999999998E-2</v>
      </c>
      <c r="DR9" s="155">
        <f t="shared" si="10"/>
        <v>7.0000000000000007E-2</v>
      </c>
      <c r="DS9" s="155">
        <v>0.26</v>
      </c>
      <c r="DT9" s="155">
        <f>Log!$BB$28</f>
        <v>0</v>
      </c>
      <c r="DU9" s="155">
        <f>Log!$BB$29</f>
        <v>0.1</v>
      </c>
      <c r="DV9" s="155">
        <f>Log!$BB$30</f>
        <v>0.13</v>
      </c>
      <c r="DW9" s="155">
        <f>Log!$BB$31</f>
        <v>0.2</v>
      </c>
      <c r="DX9" s="155">
        <f>Log!$BB$32</f>
        <v>0.24</v>
      </c>
      <c r="DY9" s="155">
        <f>Log!$BB$33</f>
        <v>0.31</v>
      </c>
      <c r="EB9" s="175" t="str">
        <f t="shared" si="11"/>
        <v/>
      </c>
      <c r="EC9" s="183" t="e">
        <f>IF(Log!AM19=0,#N/A,Log!W19)</f>
        <v>#N/A</v>
      </c>
      <c r="ED9" s="187">
        <f t="shared" si="12"/>
        <v>16</v>
      </c>
      <c r="EE9" s="187">
        <f t="shared" si="13"/>
        <v>2.5</v>
      </c>
      <c r="EF9" s="187">
        <f t="shared" si="14"/>
        <v>6.5</v>
      </c>
      <c r="EG9" s="187">
        <f t="shared" si="15"/>
        <v>5</v>
      </c>
      <c r="EH9" s="187">
        <f t="shared" si="16"/>
        <v>5</v>
      </c>
      <c r="EI9" s="187">
        <f t="shared" si="17"/>
        <v>5</v>
      </c>
      <c r="EJ9" s="187">
        <v>10</v>
      </c>
      <c r="EK9" s="187">
        <f>Log!$AZ$18</f>
        <v>0</v>
      </c>
      <c r="EL9" s="187">
        <f>Log!$AZ$19</f>
        <v>16</v>
      </c>
      <c r="EM9" s="187">
        <f>Log!$AZ$20</f>
        <v>18.5</v>
      </c>
      <c r="EN9" s="187">
        <f>Log!$AZ$21</f>
        <v>25</v>
      </c>
      <c r="EO9" s="187">
        <f>Log!$AZ$22</f>
        <v>30</v>
      </c>
      <c r="EP9" s="187">
        <f>Log!$AZ$23</f>
        <v>35</v>
      </c>
      <c r="EQ9" s="187">
        <f>Log!$AZ$24</f>
        <v>40</v>
      </c>
      <c r="ES9" s="175" t="str">
        <f t="shared" si="18"/>
        <v/>
      </c>
      <c r="ET9" s="187" t="e">
        <f>IF(Log!AP19=0,#N/A,Log!Z19)</f>
        <v>#N/A</v>
      </c>
      <c r="EU9" s="187">
        <f t="shared" ref="EU9:EU72" si="24">FB9</f>
        <v>54</v>
      </c>
      <c r="EV9" s="187">
        <f t="shared" ref="EV9:EV72" si="25">FC9-FB9</f>
        <v>6</v>
      </c>
      <c r="EW9" s="187">
        <f t="shared" ref="EW9:EW72" si="26">FD9-FC9</f>
        <v>5</v>
      </c>
      <c r="EX9" s="187">
        <f t="shared" ref="EX9:EX72" si="27">FE9-FD9</f>
        <v>5</v>
      </c>
      <c r="EY9" s="187">
        <f t="shared" ref="EY9:EY72" si="28">FF9-FE9</f>
        <v>4</v>
      </c>
      <c r="EZ9" s="187">
        <f t="shared" ref="EZ9:EZ72" si="29">FG9-FF9</f>
        <v>4</v>
      </c>
      <c r="FA9" s="187">
        <v>24</v>
      </c>
      <c r="FB9" s="187">
        <f>Log!$BB$37</f>
        <v>54</v>
      </c>
      <c r="FC9" s="187">
        <f>Log!$BB$38</f>
        <v>60</v>
      </c>
      <c r="FD9" s="187">
        <f>Log!$BB$39</f>
        <v>65</v>
      </c>
      <c r="FE9" s="187">
        <f>Log!$BB$40</f>
        <v>70</v>
      </c>
      <c r="FF9" s="187">
        <f>Log!$BB$41</f>
        <v>74</v>
      </c>
      <c r="FG9" s="187">
        <f>Log!$BB$42</f>
        <v>78</v>
      </c>
      <c r="FH9" s="187">
        <f>Log!$BB$43</f>
        <v>84</v>
      </c>
    </row>
    <row r="10" spans="1:340">
      <c r="A10" s="188"/>
      <c r="B10" s="188"/>
      <c r="C10" s="188"/>
      <c r="D10" s="188"/>
      <c r="E10" s="188"/>
      <c r="F10" s="188"/>
      <c r="G10" s="188"/>
      <c r="H10" s="170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71"/>
      <c r="AV10" s="189"/>
      <c r="AW10" s="189"/>
      <c r="AX10" s="189"/>
      <c r="AY10" s="170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71"/>
      <c r="CM10" s="188"/>
      <c r="CN10" s="188"/>
      <c r="CO10" s="188"/>
      <c r="CP10" s="188"/>
      <c r="CQ10" s="188"/>
      <c r="CR10" s="188"/>
      <c r="CS10" s="188"/>
      <c r="CT10" s="188"/>
      <c r="DG10" s="18">
        <f t="shared" si="23"/>
        <v>4</v>
      </c>
      <c r="DH10" s="175" t="str">
        <f>IF(ISBLANK(Log!H20),"",Log!H20)</f>
        <v/>
      </c>
      <c r="DI10" s="156" t="e">
        <f>IF(Log!AH20=0,#N/A,IF(Log!$G$6=Log!$AY$6,(Log!L20+(Log!M20/16)),Log!N20))</f>
        <v>#N/A</v>
      </c>
      <c r="DL10" s="175" t="str">
        <f t="shared" si="5"/>
        <v/>
      </c>
      <c r="DM10" s="155" t="e">
        <f>IF(Log!AJ20=0,#N/A,Log!T20)</f>
        <v>#N/A</v>
      </c>
      <c r="DN10" s="155">
        <f t="shared" si="6"/>
        <v>0.1</v>
      </c>
      <c r="DO10" s="155">
        <f t="shared" si="7"/>
        <v>0.03</v>
      </c>
      <c r="DP10" s="155">
        <f t="shared" si="8"/>
        <v>7.0000000000000007E-2</v>
      </c>
      <c r="DQ10" s="155">
        <f t="shared" si="9"/>
        <v>3.999999999999998E-2</v>
      </c>
      <c r="DR10" s="155">
        <f t="shared" si="10"/>
        <v>7.0000000000000007E-2</v>
      </c>
      <c r="DS10" s="155">
        <v>0.26</v>
      </c>
      <c r="DT10" s="155">
        <f>Log!$BB$28</f>
        <v>0</v>
      </c>
      <c r="DU10" s="155">
        <f>Log!$BB$29</f>
        <v>0.1</v>
      </c>
      <c r="DV10" s="155">
        <f>Log!$BB$30</f>
        <v>0.13</v>
      </c>
      <c r="DW10" s="155">
        <f>Log!$BB$31</f>
        <v>0.2</v>
      </c>
      <c r="DX10" s="155">
        <f>Log!$BB$32</f>
        <v>0.24</v>
      </c>
      <c r="DY10" s="155">
        <f>Log!$BB$33</f>
        <v>0.31</v>
      </c>
      <c r="EB10" s="175" t="str">
        <f t="shared" si="11"/>
        <v/>
      </c>
      <c r="EC10" s="183" t="e">
        <f>IF(Log!AM20=0,#N/A,Log!W20)</f>
        <v>#N/A</v>
      </c>
      <c r="ED10" s="187">
        <f t="shared" si="12"/>
        <v>16</v>
      </c>
      <c r="EE10" s="187">
        <f t="shared" si="13"/>
        <v>2.5</v>
      </c>
      <c r="EF10" s="187">
        <f t="shared" si="14"/>
        <v>6.5</v>
      </c>
      <c r="EG10" s="187">
        <f t="shared" si="15"/>
        <v>5</v>
      </c>
      <c r="EH10" s="187">
        <f t="shared" si="16"/>
        <v>5</v>
      </c>
      <c r="EI10" s="187">
        <f t="shared" si="17"/>
        <v>5</v>
      </c>
      <c r="EJ10" s="187">
        <v>10</v>
      </c>
      <c r="EK10" s="187">
        <f>Log!$AZ$18</f>
        <v>0</v>
      </c>
      <c r="EL10" s="187">
        <f>Log!$AZ$19</f>
        <v>16</v>
      </c>
      <c r="EM10" s="187">
        <f>Log!$AZ$20</f>
        <v>18.5</v>
      </c>
      <c r="EN10" s="187">
        <f>Log!$AZ$21</f>
        <v>25</v>
      </c>
      <c r="EO10" s="187">
        <f>Log!$AZ$22</f>
        <v>30</v>
      </c>
      <c r="EP10" s="187">
        <f>Log!$AZ$23</f>
        <v>35</v>
      </c>
      <c r="EQ10" s="187">
        <f>Log!$AZ$24</f>
        <v>40</v>
      </c>
      <c r="ES10" s="175" t="str">
        <f t="shared" si="18"/>
        <v/>
      </c>
      <c r="ET10" s="187" t="e">
        <f>IF(Log!AP20=0,#N/A,Log!Z20)</f>
        <v>#N/A</v>
      </c>
      <c r="EU10" s="187">
        <f t="shared" si="24"/>
        <v>54</v>
      </c>
      <c r="EV10" s="187">
        <f t="shared" si="25"/>
        <v>6</v>
      </c>
      <c r="EW10" s="187">
        <f t="shared" si="26"/>
        <v>5</v>
      </c>
      <c r="EX10" s="187">
        <f t="shared" si="27"/>
        <v>5</v>
      </c>
      <c r="EY10" s="187">
        <f t="shared" si="28"/>
        <v>4</v>
      </c>
      <c r="EZ10" s="187">
        <f t="shared" si="29"/>
        <v>4</v>
      </c>
      <c r="FA10" s="187">
        <v>24</v>
      </c>
      <c r="FB10" s="187">
        <f>Log!$BB$37</f>
        <v>54</v>
      </c>
      <c r="FC10" s="187">
        <f>Log!$BB$38</f>
        <v>60</v>
      </c>
      <c r="FD10" s="187">
        <f>Log!$BB$39</f>
        <v>65</v>
      </c>
      <c r="FE10" s="187">
        <f>Log!$BB$40</f>
        <v>70</v>
      </c>
      <c r="FF10" s="187">
        <f>Log!$BB$41</f>
        <v>74</v>
      </c>
      <c r="FG10" s="187">
        <f>Log!$BB$42</f>
        <v>78</v>
      </c>
      <c r="FH10" s="187">
        <f>Log!$BB$43</f>
        <v>84</v>
      </c>
    </row>
    <row r="11" spans="1:340">
      <c r="A11" s="188"/>
      <c r="B11" s="188"/>
      <c r="C11" s="188"/>
      <c r="D11" s="188"/>
      <c r="E11" s="188"/>
      <c r="F11" s="188"/>
      <c r="G11" s="188"/>
      <c r="H11" s="170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71"/>
      <c r="AV11" s="189"/>
      <c r="AW11" s="189"/>
      <c r="AX11" s="189"/>
      <c r="AY11" s="170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71"/>
      <c r="CM11" s="188"/>
      <c r="CN11" s="188"/>
      <c r="CO11" s="188"/>
      <c r="CP11" s="188"/>
      <c r="CQ11" s="188"/>
      <c r="CR11" s="188"/>
      <c r="CS11" s="188"/>
      <c r="CT11" s="188"/>
      <c r="DG11" s="18">
        <f t="shared" si="23"/>
        <v>5</v>
      </c>
      <c r="DH11" s="175" t="str">
        <f>IF(ISBLANK(Log!H21),"",Log!H21)</f>
        <v/>
      </c>
      <c r="DI11" s="156" t="e">
        <f>IF(Log!AH21=0,#N/A,IF(Log!$G$6=Log!$AY$6,(Log!L21+(Log!M21/16)),Log!N21))</f>
        <v>#N/A</v>
      </c>
      <c r="DL11" s="175" t="str">
        <f t="shared" si="5"/>
        <v/>
      </c>
      <c r="DM11" s="155" t="e">
        <f>IF(Log!AJ21=0,#N/A,Log!T21)</f>
        <v>#N/A</v>
      </c>
      <c r="DN11" s="155">
        <f t="shared" si="6"/>
        <v>0.1</v>
      </c>
      <c r="DO11" s="155">
        <f t="shared" si="7"/>
        <v>0.03</v>
      </c>
      <c r="DP11" s="155">
        <f t="shared" si="8"/>
        <v>7.0000000000000007E-2</v>
      </c>
      <c r="DQ11" s="155">
        <f t="shared" si="9"/>
        <v>3.999999999999998E-2</v>
      </c>
      <c r="DR11" s="155">
        <f t="shared" si="10"/>
        <v>7.0000000000000007E-2</v>
      </c>
      <c r="DS11" s="155">
        <v>0.26</v>
      </c>
      <c r="DT11" s="155">
        <f>Log!$BB$28</f>
        <v>0</v>
      </c>
      <c r="DU11" s="155">
        <f>Log!$BB$29</f>
        <v>0.1</v>
      </c>
      <c r="DV11" s="155">
        <f>Log!$BB$30</f>
        <v>0.13</v>
      </c>
      <c r="DW11" s="155">
        <f>Log!$BB$31</f>
        <v>0.2</v>
      </c>
      <c r="DX11" s="155">
        <f>Log!$BB$32</f>
        <v>0.24</v>
      </c>
      <c r="DY11" s="155">
        <f>Log!$BB$33</f>
        <v>0.31</v>
      </c>
      <c r="EB11" s="175" t="str">
        <f t="shared" si="11"/>
        <v/>
      </c>
      <c r="EC11" s="183" t="e">
        <f>IF(Log!AM21=0,#N/A,Log!W21)</f>
        <v>#N/A</v>
      </c>
      <c r="ED11" s="187">
        <f t="shared" si="12"/>
        <v>16</v>
      </c>
      <c r="EE11" s="187">
        <f t="shared" si="13"/>
        <v>2.5</v>
      </c>
      <c r="EF11" s="187">
        <f t="shared" si="14"/>
        <v>6.5</v>
      </c>
      <c r="EG11" s="187">
        <f t="shared" si="15"/>
        <v>5</v>
      </c>
      <c r="EH11" s="187">
        <f t="shared" si="16"/>
        <v>5</v>
      </c>
      <c r="EI11" s="187">
        <f t="shared" si="17"/>
        <v>5</v>
      </c>
      <c r="EJ11" s="187">
        <v>10</v>
      </c>
      <c r="EK11" s="187">
        <f>Log!$AZ$18</f>
        <v>0</v>
      </c>
      <c r="EL11" s="187">
        <f>Log!$AZ$19</f>
        <v>16</v>
      </c>
      <c r="EM11" s="187">
        <f>Log!$AZ$20</f>
        <v>18.5</v>
      </c>
      <c r="EN11" s="187">
        <f>Log!$AZ$21</f>
        <v>25</v>
      </c>
      <c r="EO11" s="187">
        <f>Log!$AZ$22</f>
        <v>30</v>
      </c>
      <c r="EP11" s="187">
        <f>Log!$AZ$23</f>
        <v>35</v>
      </c>
      <c r="EQ11" s="187">
        <f>Log!$AZ$24</f>
        <v>40</v>
      </c>
      <c r="ES11" s="175" t="str">
        <f t="shared" si="18"/>
        <v/>
      </c>
      <c r="ET11" s="187" t="e">
        <f>IF(Log!AP21=0,#N/A,Log!Z21)</f>
        <v>#N/A</v>
      </c>
      <c r="EU11" s="187">
        <f t="shared" si="24"/>
        <v>54</v>
      </c>
      <c r="EV11" s="187">
        <f t="shared" si="25"/>
        <v>6</v>
      </c>
      <c r="EW11" s="187">
        <f t="shared" si="26"/>
        <v>5</v>
      </c>
      <c r="EX11" s="187">
        <f t="shared" si="27"/>
        <v>5</v>
      </c>
      <c r="EY11" s="187">
        <f t="shared" si="28"/>
        <v>4</v>
      </c>
      <c r="EZ11" s="187">
        <f t="shared" si="29"/>
        <v>4</v>
      </c>
      <c r="FA11" s="187">
        <v>24</v>
      </c>
      <c r="FB11" s="187">
        <f>Log!$BB$37</f>
        <v>54</v>
      </c>
      <c r="FC11" s="187">
        <f>Log!$BB$38</f>
        <v>60</v>
      </c>
      <c r="FD11" s="187">
        <f>Log!$BB$39</f>
        <v>65</v>
      </c>
      <c r="FE11" s="187">
        <f>Log!$BB$40</f>
        <v>70</v>
      </c>
      <c r="FF11" s="187">
        <f>Log!$BB$41</f>
        <v>74</v>
      </c>
      <c r="FG11" s="187">
        <f>Log!$BB$42</f>
        <v>78</v>
      </c>
      <c r="FH11" s="187">
        <f>Log!$BB$43</f>
        <v>84</v>
      </c>
    </row>
    <row r="12" spans="1:340">
      <c r="A12" s="188"/>
      <c r="B12" s="188"/>
      <c r="C12" s="188"/>
      <c r="D12" s="188"/>
      <c r="E12" s="188"/>
      <c r="F12" s="188"/>
      <c r="G12" s="188"/>
      <c r="H12" s="170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71"/>
      <c r="AV12" s="189"/>
      <c r="AW12" s="189"/>
      <c r="AX12" s="189"/>
      <c r="AY12" s="170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71"/>
      <c r="CM12" s="188"/>
      <c r="CN12" s="188"/>
      <c r="CO12" s="188"/>
      <c r="CP12" s="188"/>
      <c r="CQ12" s="188"/>
      <c r="CR12" s="188"/>
      <c r="CS12" s="188"/>
      <c r="CT12" s="188"/>
      <c r="DG12" s="18">
        <f t="shared" si="23"/>
        <v>6</v>
      </c>
      <c r="DH12" s="175" t="str">
        <f>IF(ISBLANK(Log!H22),"",Log!H22)</f>
        <v/>
      </c>
      <c r="DI12" s="156" t="e">
        <f>IF(Log!AH22=0,#N/A,IF(Log!$G$6=Log!$AY$6,(Log!L22+(Log!M22/16)),Log!N22))</f>
        <v>#N/A</v>
      </c>
      <c r="DL12" s="175" t="str">
        <f t="shared" si="5"/>
        <v/>
      </c>
      <c r="DM12" s="155" t="e">
        <f>IF(Log!AJ22=0,#N/A,Log!T22)</f>
        <v>#N/A</v>
      </c>
      <c r="DN12" s="155">
        <f t="shared" si="6"/>
        <v>0.1</v>
      </c>
      <c r="DO12" s="155">
        <f t="shared" si="7"/>
        <v>0.03</v>
      </c>
      <c r="DP12" s="155">
        <f t="shared" si="8"/>
        <v>7.0000000000000007E-2</v>
      </c>
      <c r="DQ12" s="155">
        <f t="shared" si="9"/>
        <v>3.999999999999998E-2</v>
      </c>
      <c r="DR12" s="155">
        <f t="shared" si="10"/>
        <v>7.0000000000000007E-2</v>
      </c>
      <c r="DS12" s="155">
        <v>0.26</v>
      </c>
      <c r="DT12" s="155">
        <f>Log!$BB$28</f>
        <v>0</v>
      </c>
      <c r="DU12" s="155">
        <f>Log!$BB$29</f>
        <v>0.1</v>
      </c>
      <c r="DV12" s="155">
        <f>Log!$BB$30</f>
        <v>0.13</v>
      </c>
      <c r="DW12" s="155">
        <f>Log!$BB$31</f>
        <v>0.2</v>
      </c>
      <c r="DX12" s="155">
        <f>Log!$BB$32</f>
        <v>0.24</v>
      </c>
      <c r="DY12" s="155">
        <f>Log!$BB$33</f>
        <v>0.31</v>
      </c>
      <c r="EB12" s="175" t="str">
        <f t="shared" si="11"/>
        <v/>
      </c>
      <c r="EC12" s="183" t="e">
        <f>IF(Log!AM22=0,#N/A,Log!W22)</f>
        <v>#N/A</v>
      </c>
      <c r="ED12" s="187">
        <f t="shared" si="12"/>
        <v>16</v>
      </c>
      <c r="EE12" s="187">
        <f t="shared" si="13"/>
        <v>2.5</v>
      </c>
      <c r="EF12" s="187">
        <f t="shared" si="14"/>
        <v>6.5</v>
      </c>
      <c r="EG12" s="187">
        <f t="shared" si="15"/>
        <v>5</v>
      </c>
      <c r="EH12" s="187">
        <f t="shared" si="16"/>
        <v>5</v>
      </c>
      <c r="EI12" s="187">
        <f t="shared" si="17"/>
        <v>5</v>
      </c>
      <c r="EJ12" s="187">
        <v>10</v>
      </c>
      <c r="EK12" s="187">
        <f>Log!$AZ$18</f>
        <v>0</v>
      </c>
      <c r="EL12" s="187">
        <f>Log!$AZ$19</f>
        <v>16</v>
      </c>
      <c r="EM12" s="187">
        <f>Log!$AZ$20</f>
        <v>18.5</v>
      </c>
      <c r="EN12" s="187">
        <f>Log!$AZ$21</f>
        <v>25</v>
      </c>
      <c r="EO12" s="187">
        <f>Log!$AZ$22</f>
        <v>30</v>
      </c>
      <c r="EP12" s="187">
        <f>Log!$AZ$23</f>
        <v>35</v>
      </c>
      <c r="EQ12" s="187">
        <f>Log!$AZ$24</f>
        <v>40</v>
      </c>
      <c r="ES12" s="175" t="str">
        <f t="shared" si="18"/>
        <v/>
      </c>
      <c r="ET12" s="187" t="e">
        <f>IF(Log!AP22=0,#N/A,Log!Z22)</f>
        <v>#N/A</v>
      </c>
      <c r="EU12" s="187">
        <f t="shared" si="24"/>
        <v>54</v>
      </c>
      <c r="EV12" s="187">
        <f t="shared" si="25"/>
        <v>6</v>
      </c>
      <c r="EW12" s="187">
        <f t="shared" si="26"/>
        <v>5</v>
      </c>
      <c r="EX12" s="187">
        <f t="shared" si="27"/>
        <v>5</v>
      </c>
      <c r="EY12" s="187">
        <f t="shared" si="28"/>
        <v>4</v>
      </c>
      <c r="EZ12" s="187">
        <f t="shared" si="29"/>
        <v>4</v>
      </c>
      <c r="FA12" s="187">
        <v>24</v>
      </c>
      <c r="FB12" s="187">
        <f>Log!$BB$37</f>
        <v>54</v>
      </c>
      <c r="FC12" s="187">
        <f>Log!$BB$38</f>
        <v>60</v>
      </c>
      <c r="FD12" s="187">
        <f>Log!$BB$39</f>
        <v>65</v>
      </c>
      <c r="FE12" s="187">
        <f>Log!$BB$40</f>
        <v>70</v>
      </c>
      <c r="FF12" s="187">
        <f>Log!$BB$41</f>
        <v>74</v>
      </c>
      <c r="FG12" s="187">
        <f>Log!$BB$42</f>
        <v>78</v>
      </c>
      <c r="FH12" s="187">
        <f>Log!$BB$43</f>
        <v>84</v>
      </c>
    </row>
    <row r="13" spans="1:340">
      <c r="A13" s="188"/>
      <c r="B13" s="188"/>
      <c r="C13" s="188"/>
      <c r="D13" s="188"/>
      <c r="E13" s="188"/>
      <c r="F13" s="188"/>
      <c r="G13" s="188"/>
      <c r="H13" s="170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71"/>
      <c r="AV13" s="189"/>
      <c r="AW13" s="189"/>
      <c r="AX13" s="189"/>
      <c r="AY13" s="170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71"/>
      <c r="CM13" s="188"/>
      <c r="CN13" s="188"/>
      <c r="CO13" s="188"/>
      <c r="CP13" s="188"/>
      <c r="CQ13" s="188"/>
      <c r="CR13" s="188"/>
      <c r="CS13" s="188"/>
      <c r="CT13" s="188"/>
      <c r="DG13" s="18">
        <f t="shared" si="23"/>
        <v>7</v>
      </c>
      <c r="DH13" s="175" t="str">
        <f>IF(ISBLANK(Log!H23),"",Log!H23)</f>
        <v/>
      </c>
      <c r="DI13" s="156" t="e">
        <f>IF(Log!AH23=0,#N/A,IF(Log!$G$6=Log!$AY$6,(Log!L23+(Log!M23/16)),Log!N23))</f>
        <v>#N/A</v>
      </c>
      <c r="DL13" s="175" t="str">
        <f t="shared" si="5"/>
        <v/>
      </c>
      <c r="DM13" s="155" t="e">
        <f>IF(Log!AJ23=0,#N/A,Log!T23)</f>
        <v>#N/A</v>
      </c>
      <c r="DN13" s="155">
        <f t="shared" si="6"/>
        <v>0.1</v>
      </c>
      <c r="DO13" s="155">
        <f t="shared" si="7"/>
        <v>0.03</v>
      </c>
      <c r="DP13" s="155">
        <f t="shared" si="8"/>
        <v>7.0000000000000007E-2</v>
      </c>
      <c r="DQ13" s="155">
        <f t="shared" si="9"/>
        <v>3.999999999999998E-2</v>
      </c>
      <c r="DR13" s="155">
        <f t="shared" si="10"/>
        <v>7.0000000000000007E-2</v>
      </c>
      <c r="DS13" s="155">
        <v>0.26</v>
      </c>
      <c r="DT13" s="155">
        <f>Log!$BB$28</f>
        <v>0</v>
      </c>
      <c r="DU13" s="155">
        <f>Log!$BB$29</f>
        <v>0.1</v>
      </c>
      <c r="DV13" s="155">
        <f>Log!$BB$30</f>
        <v>0.13</v>
      </c>
      <c r="DW13" s="155">
        <f>Log!$BB$31</f>
        <v>0.2</v>
      </c>
      <c r="DX13" s="155">
        <f>Log!$BB$32</f>
        <v>0.24</v>
      </c>
      <c r="DY13" s="155">
        <f>Log!$BB$33</f>
        <v>0.31</v>
      </c>
      <c r="EB13" s="175" t="str">
        <f t="shared" si="11"/>
        <v/>
      </c>
      <c r="EC13" s="183" t="e">
        <f>IF(Log!AM23=0,#N/A,Log!W23)</f>
        <v>#N/A</v>
      </c>
      <c r="ED13" s="187">
        <f t="shared" si="12"/>
        <v>16</v>
      </c>
      <c r="EE13" s="187">
        <f t="shared" si="13"/>
        <v>2.5</v>
      </c>
      <c r="EF13" s="187">
        <f t="shared" si="14"/>
        <v>6.5</v>
      </c>
      <c r="EG13" s="187">
        <f t="shared" si="15"/>
        <v>5</v>
      </c>
      <c r="EH13" s="187">
        <f t="shared" si="16"/>
        <v>5</v>
      </c>
      <c r="EI13" s="187">
        <f t="shared" si="17"/>
        <v>5</v>
      </c>
      <c r="EJ13" s="187">
        <v>10</v>
      </c>
      <c r="EK13" s="187">
        <f>Log!$AZ$18</f>
        <v>0</v>
      </c>
      <c r="EL13" s="187">
        <f>Log!$AZ$19</f>
        <v>16</v>
      </c>
      <c r="EM13" s="187">
        <f>Log!$AZ$20</f>
        <v>18.5</v>
      </c>
      <c r="EN13" s="187">
        <f>Log!$AZ$21</f>
        <v>25</v>
      </c>
      <c r="EO13" s="187">
        <f>Log!$AZ$22</f>
        <v>30</v>
      </c>
      <c r="EP13" s="187">
        <f>Log!$AZ$23</f>
        <v>35</v>
      </c>
      <c r="EQ13" s="187">
        <f>Log!$AZ$24</f>
        <v>40</v>
      </c>
      <c r="ES13" s="175" t="str">
        <f t="shared" si="18"/>
        <v/>
      </c>
      <c r="ET13" s="187" t="e">
        <f>IF(Log!AP23=0,#N/A,Log!Z23)</f>
        <v>#N/A</v>
      </c>
      <c r="EU13" s="187">
        <f t="shared" si="24"/>
        <v>54</v>
      </c>
      <c r="EV13" s="187">
        <f t="shared" si="25"/>
        <v>6</v>
      </c>
      <c r="EW13" s="187">
        <f t="shared" si="26"/>
        <v>5</v>
      </c>
      <c r="EX13" s="187">
        <f t="shared" si="27"/>
        <v>5</v>
      </c>
      <c r="EY13" s="187">
        <f t="shared" si="28"/>
        <v>4</v>
      </c>
      <c r="EZ13" s="187">
        <f t="shared" si="29"/>
        <v>4</v>
      </c>
      <c r="FA13" s="187">
        <v>24</v>
      </c>
      <c r="FB13" s="187">
        <f>Log!$BB$37</f>
        <v>54</v>
      </c>
      <c r="FC13" s="187">
        <f>Log!$BB$38</f>
        <v>60</v>
      </c>
      <c r="FD13" s="187">
        <f>Log!$BB$39</f>
        <v>65</v>
      </c>
      <c r="FE13" s="187">
        <f>Log!$BB$40</f>
        <v>70</v>
      </c>
      <c r="FF13" s="187">
        <f>Log!$BB$41</f>
        <v>74</v>
      </c>
      <c r="FG13" s="187">
        <f>Log!$BB$42</f>
        <v>78</v>
      </c>
      <c r="FH13" s="187">
        <f>Log!$BB$43</f>
        <v>84</v>
      </c>
    </row>
    <row r="14" spans="1:340">
      <c r="A14" s="188"/>
      <c r="B14" s="188"/>
      <c r="C14" s="188"/>
      <c r="D14" s="188"/>
      <c r="E14" s="188"/>
      <c r="F14" s="188"/>
      <c r="G14" s="188"/>
      <c r="H14" s="170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71"/>
      <c r="AV14" s="189"/>
      <c r="AW14" s="189"/>
      <c r="AX14" s="189"/>
      <c r="AY14" s="170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71"/>
      <c r="CM14" s="188"/>
      <c r="CN14" s="188"/>
      <c r="CO14" s="188"/>
      <c r="CP14" s="188"/>
      <c r="CQ14" s="188"/>
      <c r="CR14" s="188"/>
      <c r="CS14" s="188"/>
      <c r="CT14" s="188"/>
      <c r="DG14" s="18">
        <f t="shared" si="23"/>
        <v>8</v>
      </c>
      <c r="DH14" s="175" t="str">
        <f>IF(ISBLANK(Log!H24),"",Log!H24)</f>
        <v/>
      </c>
      <c r="DI14" s="156" t="e">
        <f>IF(Log!AH24=0,#N/A,IF(Log!$G$6=Log!$AY$6,(Log!L24+(Log!M24/16)),Log!N24))</f>
        <v>#N/A</v>
      </c>
      <c r="DL14" s="175" t="str">
        <f t="shared" si="5"/>
        <v/>
      </c>
      <c r="DM14" s="155" t="e">
        <f>IF(Log!AJ24=0,#N/A,Log!T24)</f>
        <v>#N/A</v>
      </c>
      <c r="DN14" s="155">
        <f t="shared" si="6"/>
        <v>0.1</v>
      </c>
      <c r="DO14" s="155">
        <f t="shared" si="7"/>
        <v>0.03</v>
      </c>
      <c r="DP14" s="155">
        <f t="shared" si="8"/>
        <v>7.0000000000000007E-2</v>
      </c>
      <c r="DQ14" s="155">
        <f t="shared" si="9"/>
        <v>3.999999999999998E-2</v>
      </c>
      <c r="DR14" s="155">
        <f t="shared" si="10"/>
        <v>7.0000000000000007E-2</v>
      </c>
      <c r="DS14" s="155">
        <v>0.26</v>
      </c>
      <c r="DT14" s="155">
        <f>Log!$BB$28</f>
        <v>0</v>
      </c>
      <c r="DU14" s="155">
        <f>Log!$BB$29</f>
        <v>0.1</v>
      </c>
      <c r="DV14" s="155">
        <f>Log!$BB$30</f>
        <v>0.13</v>
      </c>
      <c r="DW14" s="155">
        <f>Log!$BB$31</f>
        <v>0.2</v>
      </c>
      <c r="DX14" s="155">
        <f>Log!$BB$32</f>
        <v>0.24</v>
      </c>
      <c r="DY14" s="155">
        <f>Log!$BB$33</f>
        <v>0.31</v>
      </c>
      <c r="EB14" s="175" t="str">
        <f t="shared" si="11"/>
        <v/>
      </c>
      <c r="EC14" s="183" t="e">
        <f>IF(Log!AM24=0,#N/A,Log!W24)</f>
        <v>#N/A</v>
      </c>
      <c r="ED14" s="187">
        <f t="shared" si="12"/>
        <v>16</v>
      </c>
      <c r="EE14" s="187">
        <f t="shared" si="13"/>
        <v>2.5</v>
      </c>
      <c r="EF14" s="187">
        <f t="shared" si="14"/>
        <v>6.5</v>
      </c>
      <c r="EG14" s="187">
        <f t="shared" si="15"/>
        <v>5</v>
      </c>
      <c r="EH14" s="187">
        <f t="shared" si="16"/>
        <v>5</v>
      </c>
      <c r="EI14" s="187">
        <f t="shared" si="17"/>
        <v>5</v>
      </c>
      <c r="EJ14" s="187">
        <v>10</v>
      </c>
      <c r="EK14" s="187">
        <f>Log!$AZ$18</f>
        <v>0</v>
      </c>
      <c r="EL14" s="187">
        <f>Log!$AZ$19</f>
        <v>16</v>
      </c>
      <c r="EM14" s="187">
        <f>Log!$AZ$20</f>
        <v>18.5</v>
      </c>
      <c r="EN14" s="187">
        <f>Log!$AZ$21</f>
        <v>25</v>
      </c>
      <c r="EO14" s="187">
        <f>Log!$AZ$22</f>
        <v>30</v>
      </c>
      <c r="EP14" s="187">
        <f>Log!$AZ$23</f>
        <v>35</v>
      </c>
      <c r="EQ14" s="187">
        <f>Log!$AZ$24</f>
        <v>40</v>
      </c>
      <c r="ES14" s="175" t="str">
        <f t="shared" si="18"/>
        <v/>
      </c>
      <c r="ET14" s="187" t="e">
        <f>IF(Log!AP24=0,#N/A,Log!Z24)</f>
        <v>#N/A</v>
      </c>
      <c r="EU14" s="187">
        <f t="shared" si="24"/>
        <v>54</v>
      </c>
      <c r="EV14" s="187">
        <f t="shared" si="25"/>
        <v>6</v>
      </c>
      <c r="EW14" s="187">
        <f t="shared" si="26"/>
        <v>5</v>
      </c>
      <c r="EX14" s="187">
        <f t="shared" si="27"/>
        <v>5</v>
      </c>
      <c r="EY14" s="187">
        <f t="shared" si="28"/>
        <v>4</v>
      </c>
      <c r="EZ14" s="187">
        <f t="shared" si="29"/>
        <v>4</v>
      </c>
      <c r="FA14" s="187">
        <v>24</v>
      </c>
      <c r="FB14" s="187">
        <f>Log!$BB$37</f>
        <v>54</v>
      </c>
      <c r="FC14" s="187">
        <f>Log!$BB$38</f>
        <v>60</v>
      </c>
      <c r="FD14" s="187">
        <f>Log!$BB$39</f>
        <v>65</v>
      </c>
      <c r="FE14" s="187">
        <f>Log!$BB$40</f>
        <v>70</v>
      </c>
      <c r="FF14" s="187">
        <f>Log!$BB$41</f>
        <v>74</v>
      </c>
      <c r="FG14" s="187">
        <f>Log!$BB$42</f>
        <v>78</v>
      </c>
      <c r="FH14" s="187">
        <f>Log!$BB$43</f>
        <v>84</v>
      </c>
    </row>
    <row r="15" spans="1:340">
      <c r="A15" s="188"/>
      <c r="B15" s="188"/>
      <c r="C15" s="188"/>
      <c r="D15" s="188"/>
      <c r="E15" s="188"/>
      <c r="F15" s="188"/>
      <c r="G15" s="188"/>
      <c r="H15" s="170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71"/>
      <c r="AV15" s="189"/>
      <c r="AW15" s="189"/>
      <c r="AX15" s="189"/>
      <c r="AY15" s="170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71"/>
      <c r="CM15" s="188"/>
      <c r="CN15" s="188"/>
      <c r="CO15" s="188"/>
      <c r="CP15" s="188"/>
      <c r="CQ15" s="188"/>
      <c r="CR15" s="188"/>
      <c r="CS15" s="188"/>
      <c r="CT15" s="188"/>
      <c r="DG15" s="18">
        <f t="shared" si="23"/>
        <v>9</v>
      </c>
      <c r="DH15" s="175" t="str">
        <f>IF(ISBLANK(Log!H25),"",Log!H25)</f>
        <v/>
      </c>
      <c r="DI15" s="156" t="e">
        <f>IF(Log!AH25=0,#N/A,IF(Log!$G$6=Log!$AY$6,(Log!L25+(Log!M25/16)),Log!N25))</f>
        <v>#N/A</v>
      </c>
      <c r="DL15" s="175" t="str">
        <f t="shared" si="5"/>
        <v/>
      </c>
      <c r="DM15" s="155" t="e">
        <f>IF(Log!AJ25=0,#N/A,Log!T25)</f>
        <v>#N/A</v>
      </c>
      <c r="DN15" s="155">
        <f t="shared" si="6"/>
        <v>0.1</v>
      </c>
      <c r="DO15" s="155">
        <f t="shared" si="7"/>
        <v>0.03</v>
      </c>
      <c r="DP15" s="155">
        <f t="shared" si="8"/>
        <v>7.0000000000000007E-2</v>
      </c>
      <c r="DQ15" s="155">
        <f t="shared" si="9"/>
        <v>3.999999999999998E-2</v>
      </c>
      <c r="DR15" s="155">
        <f t="shared" si="10"/>
        <v>7.0000000000000007E-2</v>
      </c>
      <c r="DS15" s="155">
        <v>0.26</v>
      </c>
      <c r="DT15" s="155">
        <f>Log!$BB$28</f>
        <v>0</v>
      </c>
      <c r="DU15" s="155">
        <f>Log!$BB$29</f>
        <v>0.1</v>
      </c>
      <c r="DV15" s="155">
        <f>Log!$BB$30</f>
        <v>0.13</v>
      </c>
      <c r="DW15" s="155">
        <f>Log!$BB$31</f>
        <v>0.2</v>
      </c>
      <c r="DX15" s="155">
        <f>Log!$BB$32</f>
        <v>0.24</v>
      </c>
      <c r="DY15" s="155">
        <f>Log!$BB$33</f>
        <v>0.31</v>
      </c>
      <c r="EB15" s="175" t="str">
        <f t="shared" si="11"/>
        <v/>
      </c>
      <c r="EC15" s="183" t="e">
        <f>IF(Log!AM25=0,#N/A,Log!W25)</f>
        <v>#N/A</v>
      </c>
      <c r="ED15" s="187">
        <f t="shared" si="12"/>
        <v>16</v>
      </c>
      <c r="EE15" s="187">
        <f t="shared" si="13"/>
        <v>2.5</v>
      </c>
      <c r="EF15" s="187">
        <f t="shared" si="14"/>
        <v>6.5</v>
      </c>
      <c r="EG15" s="187">
        <f t="shared" si="15"/>
        <v>5</v>
      </c>
      <c r="EH15" s="187">
        <f t="shared" si="16"/>
        <v>5</v>
      </c>
      <c r="EI15" s="187">
        <f t="shared" si="17"/>
        <v>5</v>
      </c>
      <c r="EJ15" s="187">
        <v>10</v>
      </c>
      <c r="EK15" s="187">
        <f>Log!$AZ$18</f>
        <v>0</v>
      </c>
      <c r="EL15" s="187">
        <f>Log!$AZ$19</f>
        <v>16</v>
      </c>
      <c r="EM15" s="187">
        <f>Log!$AZ$20</f>
        <v>18.5</v>
      </c>
      <c r="EN15" s="187">
        <f>Log!$AZ$21</f>
        <v>25</v>
      </c>
      <c r="EO15" s="187">
        <f>Log!$AZ$22</f>
        <v>30</v>
      </c>
      <c r="EP15" s="187">
        <f>Log!$AZ$23</f>
        <v>35</v>
      </c>
      <c r="EQ15" s="187">
        <f>Log!$AZ$24</f>
        <v>40</v>
      </c>
      <c r="ES15" s="175" t="str">
        <f t="shared" si="18"/>
        <v/>
      </c>
      <c r="ET15" s="187" t="e">
        <f>IF(Log!AP25=0,#N/A,Log!Z25)</f>
        <v>#N/A</v>
      </c>
      <c r="EU15" s="187">
        <f t="shared" si="24"/>
        <v>54</v>
      </c>
      <c r="EV15" s="187">
        <f t="shared" si="25"/>
        <v>6</v>
      </c>
      <c r="EW15" s="187">
        <f t="shared" si="26"/>
        <v>5</v>
      </c>
      <c r="EX15" s="187">
        <f t="shared" si="27"/>
        <v>5</v>
      </c>
      <c r="EY15" s="187">
        <f t="shared" si="28"/>
        <v>4</v>
      </c>
      <c r="EZ15" s="187">
        <f t="shared" si="29"/>
        <v>4</v>
      </c>
      <c r="FA15" s="187">
        <v>24</v>
      </c>
      <c r="FB15" s="187">
        <f>Log!$BB$37</f>
        <v>54</v>
      </c>
      <c r="FC15" s="187">
        <f>Log!$BB$38</f>
        <v>60</v>
      </c>
      <c r="FD15" s="187">
        <f>Log!$BB$39</f>
        <v>65</v>
      </c>
      <c r="FE15" s="187">
        <f>Log!$BB$40</f>
        <v>70</v>
      </c>
      <c r="FF15" s="187">
        <f>Log!$BB$41</f>
        <v>74</v>
      </c>
      <c r="FG15" s="187">
        <f>Log!$BB$42</f>
        <v>78</v>
      </c>
      <c r="FH15" s="187">
        <f>Log!$BB$43</f>
        <v>84</v>
      </c>
    </row>
    <row r="16" spans="1:340">
      <c r="A16" s="188"/>
      <c r="B16" s="188"/>
      <c r="C16" s="188"/>
      <c r="D16" s="188"/>
      <c r="E16" s="188"/>
      <c r="F16" s="188"/>
      <c r="G16" s="188"/>
      <c r="H16" s="170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71"/>
      <c r="AV16" s="189"/>
      <c r="AW16" s="189"/>
      <c r="AX16" s="189"/>
      <c r="AY16" s="170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71"/>
      <c r="CM16" s="188"/>
      <c r="CN16" s="188"/>
      <c r="CO16" s="188"/>
      <c r="CP16" s="188"/>
      <c r="CQ16" s="188"/>
      <c r="CR16" s="188"/>
      <c r="CS16" s="188"/>
      <c r="CT16" s="188"/>
      <c r="DG16" s="18">
        <f t="shared" si="23"/>
        <v>10</v>
      </c>
      <c r="DH16" s="175" t="str">
        <f>IF(ISBLANK(Log!H26),"",Log!H26)</f>
        <v/>
      </c>
      <c r="DI16" s="156" t="e">
        <f>IF(Log!AH26=0,#N/A,IF(Log!$G$6=Log!$AY$6,(Log!L26+(Log!M26/16)),Log!N26))</f>
        <v>#N/A</v>
      </c>
      <c r="DL16" s="175" t="str">
        <f t="shared" si="5"/>
        <v/>
      </c>
      <c r="DM16" s="155" t="e">
        <f>IF(Log!AJ26=0,#N/A,Log!T26)</f>
        <v>#N/A</v>
      </c>
      <c r="DN16" s="155">
        <f t="shared" si="6"/>
        <v>0.1</v>
      </c>
      <c r="DO16" s="155">
        <f t="shared" si="7"/>
        <v>0.03</v>
      </c>
      <c r="DP16" s="155">
        <f t="shared" si="8"/>
        <v>7.0000000000000007E-2</v>
      </c>
      <c r="DQ16" s="155">
        <f t="shared" si="9"/>
        <v>3.999999999999998E-2</v>
      </c>
      <c r="DR16" s="155">
        <f t="shared" si="10"/>
        <v>7.0000000000000007E-2</v>
      </c>
      <c r="DS16" s="155">
        <v>0.26</v>
      </c>
      <c r="DT16" s="155">
        <f>Log!$BB$28</f>
        <v>0</v>
      </c>
      <c r="DU16" s="155">
        <f>Log!$BB$29</f>
        <v>0.1</v>
      </c>
      <c r="DV16" s="155">
        <f>Log!$BB$30</f>
        <v>0.13</v>
      </c>
      <c r="DW16" s="155">
        <f>Log!$BB$31</f>
        <v>0.2</v>
      </c>
      <c r="DX16" s="155">
        <f>Log!$BB$32</f>
        <v>0.24</v>
      </c>
      <c r="DY16" s="155">
        <f>Log!$BB$33</f>
        <v>0.31</v>
      </c>
      <c r="EB16" s="175" t="str">
        <f t="shared" si="11"/>
        <v/>
      </c>
      <c r="EC16" s="183" t="e">
        <f>IF(Log!AM26=0,#N/A,Log!W26)</f>
        <v>#N/A</v>
      </c>
      <c r="ED16" s="187">
        <f t="shared" si="12"/>
        <v>16</v>
      </c>
      <c r="EE16" s="187">
        <f t="shared" si="13"/>
        <v>2.5</v>
      </c>
      <c r="EF16" s="187">
        <f t="shared" si="14"/>
        <v>6.5</v>
      </c>
      <c r="EG16" s="187">
        <f t="shared" si="15"/>
        <v>5</v>
      </c>
      <c r="EH16" s="187">
        <f t="shared" si="16"/>
        <v>5</v>
      </c>
      <c r="EI16" s="187">
        <f t="shared" si="17"/>
        <v>5</v>
      </c>
      <c r="EJ16" s="187">
        <v>10</v>
      </c>
      <c r="EK16" s="187">
        <f>Log!$AZ$18</f>
        <v>0</v>
      </c>
      <c r="EL16" s="187">
        <f>Log!$AZ$19</f>
        <v>16</v>
      </c>
      <c r="EM16" s="187">
        <f>Log!$AZ$20</f>
        <v>18.5</v>
      </c>
      <c r="EN16" s="187">
        <f>Log!$AZ$21</f>
        <v>25</v>
      </c>
      <c r="EO16" s="187">
        <f>Log!$AZ$22</f>
        <v>30</v>
      </c>
      <c r="EP16" s="187">
        <f>Log!$AZ$23</f>
        <v>35</v>
      </c>
      <c r="EQ16" s="187">
        <f>Log!$AZ$24</f>
        <v>40</v>
      </c>
      <c r="ES16" s="175" t="str">
        <f t="shared" si="18"/>
        <v/>
      </c>
      <c r="ET16" s="187" t="e">
        <f>IF(Log!AP26=0,#N/A,Log!Z26)</f>
        <v>#N/A</v>
      </c>
      <c r="EU16" s="187">
        <f t="shared" si="24"/>
        <v>54</v>
      </c>
      <c r="EV16" s="187">
        <f t="shared" si="25"/>
        <v>6</v>
      </c>
      <c r="EW16" s="187">
        <f t="shared" si="26"/>
        <v>5</v>
      </c>
      <c r="EX16" s="187">
        <f t="shared" si="27"/>
        <v>5</v>
      </c>
      <c r="EY16" s="187">
        <f t="shared" si="28"/>
        <v>4</v>
      </c>
      <c r="EZ16" s="187">
        <f t="shared" si="29"/>
        <v>4</v>
      </c>
      <c r="FA16" s="187">
        <v>24</v>
      </c>
      <c r="FB16" s="187">
        <f>Log!$BB$37</f>
        <v>54</v>
      </c>
      <c r="FC16" s="187">
        <f>Log!$BB$38</f>
        <v>60</v>
      </c>
      <c r="FD16" s="187">
        <f>Log!$BB$39</f>
        <v>65</v>
      </c>
      <c r="FE16" s="187">
        <f>Log!$BB$40</f>
        <v>70</v>
      </c>
      <c r="FF16" s="187">
        <f>Log!$BB$41</f>
        <v>74</v>
      </c>
      <c r="FG16" s="187">
        <f>Log!$BB$42</f>
        <v>78</v>
      </c>
      <c r="FH16" s="187">
        <f>Log!$BB$43</f>
        <v>84</v>
      </c>
    </row>
    <row r="17" spans="1:164">
      <c r="A17" s="188"/>
      <c r="B17" s="188"/>
      <c r="C17" s="188"/>
      <c r="D17" s="188"/>
      <c r="E17" s="188"/>
      <c r="F17" s="188"/>
      <c r="G17" s="188"/>
      <c r="H17" s="170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71"/>
      <c r="AV17" s="189"/>
      <c r="AW17" s="189"/>
      <c r="AX17" s="189"/>
      <c r="AY17" s="170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71"/>
      <c r="CM17" s="188"/>
      <c r="CN17" s="188"/>
      <c r="CO17" s="188"/>
      <c r="CP17" s="188"/>
      <c r="CQ17" s="188"/>
      <c r="CR17" s="188"/>
      <c r="CS17" s="188"/>
      <c r="CT17" s="188"/>
      <c r="DG17" s="18">
        <f t="shared" si="23"/>
        <v>11</v>
      </c>
      <c r="DH17" s="175" t="str">
        <f>IF(ISBLANK(Log!H27),"",Log!H27)</f>
        <v/>
      </c>
      <c r="DI17" s="156" t="e">
        <f>IF(Log!AH27=0,#N/A,IF(Log!$G$6=Log!$AY$6,(Log!L27+(Log!M27/16)),Log!N27))</f>
        <v>#N/A</v>
      </c>
      <c r="DL17" s="175" t="str">
        <f t="shared" si="5"/>
        <v/>
      </c>
      <c r="DM17" s="155" t="e">
        <f>IF(Log!AJ27=0,#N/A,Log!T27)</f>
        <v>#N/A</v>
      </c>
      <c r="DN17" s="155">
        <f t="shared" si="6"/>
        <v>0.1</v>
      </c>
      <c r="DO17" s="155">
        <f t="shared" si="7"/>
        <v>0.03</v>
      </c>
      <c r="DP17" s="155">
        <f t="shared" si="8"/>
        <v>7.0000000000000007E-2</v>
      </c>
      <c r="DQ17" s="155">
        <f t="shared" si="9"/>
        <v>3.999999999999998E-2</v>
      </c>
      <c r="DR17" s="155">
        <f t="shared" si="10"/>
        <v>7.0000000000000007E-2</v>
      </c>
      <c r="DS17" s="155">
        <v>0.26</v>
      </c>
      <c r="DT17" s="155">
        <f>Log!$BB$28</f>
        <v>0</v>
      </c>
      <c r="DU17" s="155">
        <f>Log!$BB$29</f>
        <v>0.1</v>
      </c>
      <c r="DV17" s="155">
        <f>Log!$BB$30</f>
        <v>0.13</v>
      </c>
      <c r="DW17" s="155">
        <f>Log!$BB$31</f>
        <v>0.2</v>
      </c>
      <c r="DX17" s="155">
        <f>Log!$BB$32</f>
        <v>0.24</v>
      </c>
      <c r="DY17" s="155">
        <f>Log!$BB$33</f>
        <v>0.31</v>
      </c>
      <c r="EB17" s="175" t="str">
        <f t="shared" si="11"/>
        <v/>
      </c>
      <c r="EC17" s="183" t="e">
        <f>IF(Log!AM27=0,#N/A,Log!W27)</f>
        <v>#N/A</v>
      </c>
      <c r="ED17" s="187">
        <f t="shared" si="12"/>
        <v>16</v>
      </c>
      <c r="EE17" s="187">
        <f t="shared" si="13"/>
        <v>2.5</v>
      </c>
      <c r="EF17" s="187">
        <f t="shared" si="14"/>
        <v>6.5</v>
      </c>
      <c r="EG17" s="187">
        <f t="shared" si="15"/>
        <v>5</v>
      </c>
      <c r="EH17" s="187">
        <f t="shared" si="16"/>
        <v>5</v>
      </c>
      <c r="EI17" s="187">
        <f t="shared" si="17"/>
        <v>5</v>
      </c>
      <c r="EJ17" s="187">
        <v>10</v>
      </c>
      <c r="EK17" s="187">
        <f>Log!$AZ$18</f>
        <v>0</v>
      </c>
      <c r="EL17" s="187">
        <f>Log!$AZ$19</f>
        <v>16</v>
      </c>
      <c r="EM17" s="187">
        <f>Log!$AZ$20</f>
        <v>18.5</v>
      </c>
      <c r="EN17" s="187">
        <f>Log!$AZ$21</f>
        <v>25</v>
      </c>
      <c r="EO17" s="187">
        <f>Log!$AZ$22</f>
        <v>30</v>
      </c>
      <c r="EP17" s="187">
        <f>Log!$AZ$23</f>
        <v>35</v>
      </c>
      <c r="EQ17" s="187">
        <f>Log!$AZ$24</f>
        <v>40</v>
      </c>
      <c r="ES17" s="175" t="str">
        <f t="shared" si="18"/>
        <v/>
      </c>
      <c r="ET17" s="187" t="e">
        <f>IF(Log!AP27=0,#N/A,Log!Z27)</f>
        <v>#N/A</v>
      </c>
      <c r="EU17" s="187">
        <f t="shared" si="24"/>
        <v>54</v>
      </c>
      <c r="EV17" s="187">
        <f t="shared" si="25"/>
        <v>6</v>
      </c>
      <c r="EW17" s="187">
        <f t="shared" si="26"/>
        <v>5</v>
      </c>
      <c r="EX17" s="187">
        <f t="shared" si="27"/>
        <v>5</v>
      </c>
      <c r="EY17" s="187">
        <f t="shared" si="28"/>
        <v>4</v>
      </c>
      <c r="EZ17" s="187">
        <f t="shared" si="29"/>
        <v>4</v>
      </c>
      <c r="FA17" s="187">
        <v>24</v>
      </c>
      <c r="FB17" s="187">
        <f>Log!$BB$37</f>
        <v>54</v>
      </c>
      <c r="FC17" s="187">
        <f>Log!$BB$38</f>
        <v>60</v>
      </c>
      <c r="FD17" s="187">
        <f>Log!$BB$39</f>
        <v>65</v>
      </c>
      <c r="FE17" s="187">
        <f>Log!$BB$40</f>
        <v>70</v>
      </c>
      <c r="FF17" s="187">
        <f>Log!$BB$41</f>
        <v>74</v>
      </c>
      <c r="FG17" s="187">
        <f>Log!$BB$42</f>
        <v>78</v>
      </c>
      <c r="FH17" s="187">
        <f>Log!$BB$43</f>
        <v>84</v>
      </c>
    </row>
    <row r="18" spans="1:164">
      <c r="A18" s="188"/>
      <c r="B18" s="188"/>
      <c r="C18" s="188"/>
      <c r="D18" s="188"/>
      <c r="E18" s="188"/>
      <c r="F18" s="188"/>
      <c r="G18" s="188"/>
      <c r="H18" s="170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71"/>
      <c r="AV18" s="189"/>
      <c r="AW18" s="189"/>
      <c r="AX18" s="189"/>
      <c r="AY18" s="170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71"/>
      <c r="CM18" s="188"/>
      <c r="CN18" s="188"/>
      <c r="CO18" s="188"/>
      <c r="CP18" s="188"/>
      <c r="CQ18" s="188"/>
      <c r="CR18" s="188"/>
      <c r="CS18" s="188"/>
      <c r="CT18" s="188"/>
      <c r="DG18" s="18">
        <f t="shared" si="23"/>
        <v>12</v>
      </c>
      <c r="DH18" s="175" t="str">
        <f>IF(ISBLANK(Log!H28),"",Log!H28)</f>
        <v/>
      </c>
      <c r="DI18" s="156" t="e">
        <f>IF(Log!AH28=0,#N/A,IF(Log!$G$6=Log!$AY$6,(Log!L28+(Log!M28/16)),Log!N28))</f>
        <v>#N/A</v>
      </c>
      <c r="DL18" s="175" t="str">
        <f t="shared" si="5"/>
        <v/>
      </c>
      <c r="DM18" s="155" t="e">
        <f>IF(Log!AJ28=0,#N/A,Log!T28)</f>
        <v>#N/A</v>
      </c>
      <c r="DN18" s="155">
        <f t="shared" si="6"/>
        <v>0.1</v>
      </c>
      <c r="DO18" s="155">
        <f t="shared" si="7"/>
        <v>0.03</v>
      </c>
      <c r="DP18" s="155">
        <f t="shared" si="8"/>
        <v>7.0000000000000007E-2</v>
      </c>
      <c r="DQ18" s="155">
        <f t="shared" si="9"/>
        <v>3.999999999999998E-2</v>
      </c>
      <c r="DR18" s="155">
        <f t="shared" si="10"/>
        <v>7.0000000000000007E-2</v>
      </c>
      <c r="DS18" s="155">
        <v>0.26</v>
      </c>
      <c r="DT18" s="155">
        <f>Log!$BB$28</f>
        <v>0</v>
      </c>
      <c r="DU18" s="155">
        <f>Log!$BB$29</f>
        <v>0.1</v>
      </c>
      <c r="DV18" s="155">
        <f>Log!$BB$30</f>
        <v>0.13</v>
      </c>
      <c r="DW18" s="155">
        <f>Log!$BB$31</f>
        <v>0.2</v>
      </c>
      <c r="DX18" s="155">
        <f>Log!$BB$32</f>
        <v>0.24</v>
      </c>
      <c r="DY18" s="155">
        <f>Log!$BB$33</f>
        <v>0.31</v>
      </c>
      <c r="EB18" s="175" t="str">
        <f t="shared" si="11"/>
        <v/>
      </c>
      <c r="EC18" s="183" t="e">
        <f>IF(Log!AM28=0,#N/A,Log!W28)</f>
        <v>#N/A</v>
      </c>
      <c r="ED18" s="187">
        <f t="shared" si="12"/>
        <v>16</v>
      </c>
      <c r="EE18" s="187">
        <f t="shared" si="13"/>
        <v>2.5</v>
      </c>
      <c r="EF18" s="187">
        <f t="shared" si="14"/>
        <v>6.5</v>
      </c>
      <c r="EG18" s="187">
        <f t="shared" si="15"/>
        <v>5</v>
      </c>
      <c r="EH18" s="187">
        <f t="shared" si="16"/>
        <v>5</v>
      </c>
      <c r="EI18" s="187">
        <f t="shared" si="17"/>
        <v>5</v>
      </c>
      <c r="EJ18" s="187">
        <v>10</v>
      </c>
      <c r="EK18" s="187">
        <f>Log!$AZ$18</f>
        <v>0</v>
      </c>
      <c r="EL18" s="187">
        <f>Log!$AZ$19</f>
        <v>16</v>
      </c>
      <c r="EM18" s="187">
        <f>Log!$AZ$20</f>
        <v>18.5</v>
      </c>
      <c r="EN18" s="187">
        <f>Log!$AZ$21</f>
        <v>25</v>
      </c>
      <c r="EO18" s="187">
        <f>Log!$AZ$22</f>
        <v>30</v>
      </c>
      <c r="EP18" s="187">
        <f>Log!$AZ$23</f>
        <v>35</v>
      </c>
      <c r="EQ18" s="187">
        <f>Log!$AZ$24</f>
        <v>40</v>
      </c>
      <c r="ES18" s="175" t="str">
        <f t="shared" si="18"/>
        <v/>
      </c>
      <c r="ET18" s="187" t="e">
        <f>IF(Log!AP28=0,#N/A,Log!Z28)</f>
        <v>#N/A</v>
      </c>
      <c r="EU18" s="187">
        <f t="shared" si="24"/>
        <v>54</v>
      </c>
      <c r="EV18" s="187">
        <f t="shared" si="25"/>
        <v>6</v>
      </c>
      <c r="EW18" s="187">
        <f t="shared" si="26"/>
        <v>5</v>
      </c>
      <c r="EX18" s="187">
        <f t="shared" si="27"/>
        <v>5</v>
      </c>
      <c r="EY18" s="187">
        <f t="shared" si="28"/>
        <v>4</v>
      </c>
      <c r="EZ18" s="187">
        <f t="shared" si="29"/>
        <v>4</v>
      </c>
      <c r="FA18" s="187">
        <v>24</v>
      </c>
      <c r="FB18" s="187">
        <f>Log!$BB$37</f>
        <v>54</v>
      </c>
      <c r="FC18" s="187">
        <f>Log!$BB$38</f>
        <v>60</v>
      </c>
      <c r="FD18" s="187">
        <f>Log!$BB$39</f>
        <v>65</v>
      </c>
      <c r="FE18" s="187">
        <f>Log!$BB$40</f>
        <v>70</v>
      </c>
      <c r="FF18" s="187">
        <f>Log!$BB$41</f>
        <v>74</v>
      </c>
      <c r="FG18" s="187">
        <f>Log!$BB$42</f>
        <v>78</v>
      </c>
      <c r="FH18" s="187">
        <f>Log!$BB$43</f>
        <v>84</v>
      </c>
    </row>
    <row r="19" spans="1:164">
      <c r="A19" s="188"/>
      <c r="B19" s="188"/>
      <c r="C19" s="188"/>
      <c r="D19" s="188"/>
      <c r="E19" s="188"/>
      <c r="F19" s="188"/>
      <c r="G19" s="188"/>
      <c r="H19" s="170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71"/>
      <c r="AV19" s="189"/>
      <c r="AW19" s="189"/>
      <c r="AX19" s="189"/>
      <c r="AY19" s="170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71"/>
      <c r="CM19" s="188"/>
      <c r="CN19" s="188"/>
      <c r="CO19" s="188"/>
      <c r="CP19" s="188"/>
      <c r="CQ19" s="188"/>
      <c r="CR19" s="188"/>
      <c r="CS19" s="188"/>
      <c r="CT19" s="188"/>
      <c r="DG19" s="18">
        <f t="shared" si="23"/>
        <v>13</v>
      </c>
      <c r="DH19" s="175" t="str">
        <f>IF(ISBLANK(Log!H29),"",Log!H29)</f>
        <v/>
      </c>
      <c r="DI19" s="156" t="e">
        <f>IF(Log!AH29=0,#N/A,IF(Log!$G$6=Log!$AY$6,(Log!L29+(Log!M29/16)),Log!N29))</f>
        <v>#N/A</v>
      </c>
      <c r="DL19" s="175" t="str">
        <f t="shared" si="5"/>
        <v/>
      </c>
      <c r="DM19" s="155" t="e">
        <f>IF(Log!AJ29=0,#N/A,Log!T29)</f>
        <v>#N/A</v>
      </c>
      <c r="DN19" s="155">
        <f t="shared" ref="DN19:DN82" si="30">DU19-DT19</f>
        <v>0.1</v>
      </c>
      <c r="DO19" s="155">
        <f t="shared" ref="DO19:DO82" si="31">DV19-DU19</f>
        <v>0.03</v>
      </c>
      <c r="DP19" s="155">
        <f t="shared" ref="DP19:DP82" si="32">DW19-DV19</f>
        <v>7.0000000000000007E-2</v>
      </c>
      <c r="DQ19" s="155">
        <f t="shared" ref="DQ19:DQ82" si="33">DX19-DW19</f>
        <v>3.999999999999998E-2</v>
      </c>
      <c r="DR19" s="155">
        <f t="shared" ref="DR19:DR82" si="34">DY19-DX19</f>
        <v>7.0000000000000007E-2</v>
      </c>
      <c r="DS19" s="155">
        <v>0.26</v>
      </c>
      <c r="DT19" s="155">
        <f>Log!$BB$28</f>
        <v>0</v>
      </c>
      <c r="DU19" s="155">
        <f>Log!$BB$29</f>
        <v>0.1</v>
      </c>
      <c r="DV19" s="155">
        <f>Log!$BB$30</f>
        <v>0.13</v>
      </c>
      <c r="DW19" s="155">
        <f>Log!$BB$31</f>
        <v>0.2</v>
      </c>
      <c r="DX19" s="155">
        <f>Log!$BB$32</f>
        <v>0.24</v>
      </c>
      <c r="DY19" s="155">
        <f>Log!$BB$33</f>
        <v>0.31</v>
      </c>
      <c r="EB19" s="175" t="str">
        <f t="shared" si="11"/>
        <v/>
      </c>
      <c r="EC19" s="183" t="e">
        <f>IF(Log!AM29=0,#N/A,Log!W29)</f>
        <v>#N/A</v>
      </c>
      <c r="ED19" s="187">
        <f t="shared" si="12"/>
        <v>16</v>
      </c>
      <c r="EE19" s="187">
        <f t="shared" si="13"/>
        <v>2.5</v>
      </c>
      <c r="EF19" s="187">
        <f t="shared" si="14"/>
        <v>6.5</v>
      </c>
      <c r="EG19" s="187">
        <f t="shared" si="15"/>
        <v>5</v>
      </c>
      <c r="EH19" s="187">
        <f t="shared" si="16"/>
        <v>5</v>
      </c>
      <c r="EI19" s="187">
        <f t="shared" si="17"/>
        <v>5</v>
      </c>
      <c r="EJ19" s="187">
        <v>10</v>
      </c>
      <c r="EK19" s="187">
        <f>Log!$AZ$18</f>
        <v>0</v>
      </c>
      <c r="EL19" s="187">
        <f>Log!$AZ$19</f>
        <v>16</v>
      </c>
      <c r="EM19" s="187">
        <f>Log!$AZ$20</f>
        <v>18.5</v>
      </c>
      <c r="EN19" s="187">
        <f>Log!$AZ$21</f>
        <v>25</v>
      </c>
      <c r="EO19" s="187">
        <f>Log!$AZ$22</f>
        <v>30</v>
      </c>
      <c r="EP19" s="187">
        <f>Log!$AZ$23</f>
        <v>35</v>
      </c>
      <c r="EQ19" s="187">
        <f>Log!$AZ$24</f>
        <v>40</v>
      </c>
      <c r="ES19" s="175" t="str">
        <f t="shared" si="18"/>
        <v/>
      </c>
      <c r="ET19" s="187" t="e">
        <f>IF(Log!AP29=0,#N/A,Log!Z29)</f>
        <v>#N/A</v>
      </c>
      <c r="EU19" s="187">
        <f t="shared" si="24"/>
        <v>54</v>
      </c>
      <c r="EV19" s="187">
        <f t="shared" si="25"/>
        <v>6</v>
      </c>
      <c r="EW19" s="187">
        <f t="shared" si="26"/>
        <v>5</v>
      </c>
      <c r="EX19" s="187">
        <f t="shared" si="27"/>
        <v>5</v>
      </c>
      <c r="EY19" s="187">
        <f t="shared" si="28"/>
        <v>4</v>
      </c>
      <c r="EZ19" s="187">
        <f t="shared" si="29"/>
        <v>4</v>
      </c>
      <c r="FA19" s="187">
        <v>24</v>
      </c>
      <c r="FB19" s="187">
        <f>Log!$BB$37</f>
        <v>54</v>
      </c>
      <c r="FC19" s="187">
        <f>Log!$BB$38</f>
        <v>60</v>
      </c>
      <c r="FD19" s="187">
        <f>Log!$BB$39</f>
        <v>65</v>
      </c>
      <c r="FE19" s="187">
        <f>Log!$BB$40</f>
        <v>70</v>
      </c>
      <c r="FF19" s="187">
        <f>Log!$BB$41</f>
        <v>74</v>
      </c>
      <c r="FG19" s="187">
        <f>Log!$BB$42</f>
        <v>78</v>
      </c>
      <c r="FH19" s="187">
        <f>Log!$BB$43</f>
        <v>84</v>
      </c>
    </row>
    <row r="20" spans="1:164">
      <c r="A20" s="188"/>
      <c r="B20" s="188"/>
      <c r="C20" s="188"/>
      <c r="D20" s="188"/>
      <c r="E20" s="188"/>
      <c r="F20" s="188"/>
      <c r="G20" s="188"/>
      <c r="H20" s="170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71"/>
      <c r="AV20" s="189"/>
      <c r="AW20" s="189"/>
      <c r="AX20" s="189"/>
      <c r="AY20" s="170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71"/>
      <c r="CM20" s="188"/>
      <c r="CN20" s="188"/>
      <c r="CO20" s="188"/>
      <c r="CP20" s="188"/>
      <c r="CQ20" s="188"/>
      <c r="CR20" s="188"/>
      <c r="CS20" s="188"/>
      <c r="CT20" s="188"/>
      <c r="DG20" s="18">
        <f t="shared" si="23"/>
        <v>14</v>
      </c>
      <c r="DH20" s="175" t="str">
        <f>IF(ISBLANK(Log!H30),"",Log!H30)</f>
        <v/>
      </c>
      <c r="DI20" s="156" t="e">
        <f>IF(Log!AH30=0,#N/A,IF(Log!$G$6=Log!$AY$6,(Log!L30+(Log!M30/16)),Log!N30))</f>
        <v>#N/A</v>
      </c>
      <c r="DL20" s="175" t="str">
        <f t="shared" si="5"/>
        <v/>
      </c>
      <c r="DM20" s="155" t="e">
        <f>IF(Log!AJ30=0,#N/A,Log!T30)</f>
        <v>#N/A</v>
      </c>
      <c r="DN20" s="155">
        <f t="shared" si="30"/>
        <v>0.1</v>
      </c>
      <c r="DO20" s="155">
        <f t="shared" si="31"/>
        <v>0.03</v>
      </c>
      <c r="DP20" s="155">
        <f t="shared" si="32"/>
        <v>7.0000000000000007E-2</v>
      </c>
      <c r="DQ20" s="155">
        <f t="shared" si="33"/>
        <v>3.999999999999998E-2</v>
      </c>
      <c r="DR20" s="155">
        <f t="shared" si="34"/>
        <v>7.0000000000000007E-2</v>
      </c>
      <c r="DS20" s="155">
        <v>0.26</v>
      </c>
      <c r="DT20" s="155">
        <f>Log!$BB$28</f>
        <v>0</v>
      </c>
      <c r="DU20" s="155">
        <f>Log!$BB$29</f>
        <v>0.1</v>
      </c>
      <c r="DV20" s="155">
        <f>Log!$BB$30</f>
        <v>0.13</v>
      </c>
      <c r="DW20" s="155">
        <f>Log!$BB$31</f>
        <v>0.2</v>
      </c>
      <c r="DX20" s="155">
        <f>Log!$BB$32</f>
        <v>0.24</v>
      </c>
      <c r="DY20" s="155">
        <f>Log!$BB$33</f>
        <v>0.31</v>
      </c>
      <c r="EB20" s="175" t="str">
        <f t="shared" si="11"/>
        <v/>
      </c>
      <c r="EC20" s="183" t="e">
        <f>IF(Log!AM30=0,#N/A,Log!W30)</f>
        <v>#N/A</v>
      </c>
      <c r="ED20" s="187">
        <f t="shared" si="12"/>
        <v>16</v>
      </c>
      <c r="EE20" s="187">
        <f t="shared" si="13"/>
        <v>2.5</v>
      </c>
      <c r="EF20" s="187">
        <f t="shared" si="14"/>
        <v>6.5</v>
      </c>
      <c r="EG20" s="187">
        <f t="shared" si="15"/>
        <v>5</v>
      </c>
      <c r="EH20" s="187">
        <f t="shared" si="16"/>
        <v>5</v>
      </c>
      <c r="EI20" s="187">
        <f t="shared" si="17"/>
        <v>5</v>
      </c>
      <c r="EJ20" s="187">
        <v>10</v>
      </c>
      <c r="EK20" s="187">
        <f>Log!$AZ$18</f>
        <v>0</v>
      </c>
      <c r="EL20" s="187">
        <f>Log!$AZ$19</f>
        <v>16</v>
      </c>
      <c r="EM20" s="187">
        <f>Log!$AZ$20</f>
        <v>18.5</v>
      </c>
      <c r="EN20" s="187">
        <f>Log!$AZ$21</f>
        <v>25</v>
      </c>
      <c r="EO20" s="187">
        <f>Log!$AZ$22</f>
        <v>30</v>
      </c>
      <c r="EP20" s="187">
        <f>Log!$AZ$23</f>
        <v>35</v>
      </c>
      <c r="EQ20" s="187">
        <f>Log!$AZ$24</f>
        <v>40</v>
      </c>
      <c r="ES20" s="175" t="str">
        <f t="shared" si="18"/>
        <v/>
      </c>
      <c r="ET20" s="187" t="e">
        <f>IF(Log!AP30=0,#N/A,Log!Z30)</f>
        <v>#N/A</v>
      </c>
      <c r="EU20" s="187">
        <f t="shared" si="24"/>
        <v>54</v>
      </c>
      <c r="EV20" s="187">
        <f t="shared" si="25"/>
        <v>6</v>
      </c>
      <c r="EW20" s="187">
        <f t="shared" si="26"/>
        <v>5</v>
      </c>
      <c r="EX20" s="187">
        <f t="shared" si="27"/>
        <v>5</v>
      </c>
      <c r="EY20" s="187">
        <f t="shared" si="28"/>
        <v>4</v>
      </c>
      <c r="EZ20" s="187">
        <f t="shared" si="29"/>
        <v>4</v>
      </c>
      <c r="FA20" s="187">
        <v>24</v>
      </c>
      <c r="FB20" s="187">
        <f>Log!$BB$37</f>
        <v>54</v>
      </c>
      <c r="FC20" s="187">
        <f>Log!$BB$38</f>
        <v>60</v>
      </c>
      <c r="FD20" s="187">
        <f>Log!$BB$39</f>
        <v>65</v>
      </c>
      <c r="FE20" s="187">
        <f>Log!$BB$40</f>
        <v>70</v>
      </c>
      <c r="FF20" s="187">
        <f>Log!$BB$41</f>
        <v>74</v>
      </c>
      <c r="FG20" s="187">
        <f>Log!$BB$42</f>
        <v>78</v>
      </c>
      <c r="FH20" s="187">
        <f>Log!$BB$43</f>
        <v>84</v>
      </c>
    </row>
    <row r="21" spans="1:164" ht="15.75" thickBot="1">
      <c r="A21" s="188"/>
      <c r="B21" s="188"/>
      <c r="C21" s="188"/>
      <c r="D21" s="188"/>
      <c r="E21" s="188"/>
      <c r="F21" s="188"/>
      <c r="G21" s="188"/>
      <c r="H21" s="172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4"/>
      <c r="AV21" s="189"/>
      <c r="AW21" s="189"/>
      <c r="AX21" s="189"/>
      <c r="AY21" s="172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4"/>
      <c r="CM21" s="188"/>
      <c r="CN21" s="188"/>
      <c r="CO21" s="188"/>
      <c r="CP21" s="188"/>
      <c r="CQ21" s="188"/>
      <c r="CR21" s="188"/>
      <c r="CS21" s="188"/>
      <c r="CT21" s="188"/>
      <c r="DG21" s="18">
        <f t="shared" si="23"/>
        <v>15</v>
      </c>
      <c r="DH21" s="175" t="str">
        <f>IF(ISBLANK(Log!H31),"",Log!H31)</f>
        <v/>
      </c>
      <c r="DI21" s="156" t="e">
        <f>IF(Log!AH31=0,#N/A,IF(Log!$G$6=Log!$AY$6,(Log!L31+(Log!M31/16)),Log!N31))</f>
        <v>#N/A</v>
      </c>
      <c r="DL21" s="175" t="str">
        <f t="shared" si="5"/>
        <v/>
      </c>
      <c r="DM21" s="155" t="e">
        <f>IF(Log!AJ31=0,#N/A,Log!T31)</f>
        <v>#N/A</v>
      </c>
      <c r="DN21" s="155">
        <f t="shared" si="30"/>
        <v>0.1</v>
      </c>
      <c r="DO21" s="155">
        <f t="shared" si="31"/>
        <v>0.03</v>
      </c>
      <c r="DP21" s="155">
        <f t="shared" si="32"/>
        <v>7.0000000000000007E-2</v>
      </c>
      <c r="DQ21" s="155">
        <f t="shared" si="33"/>
        <v>3.999999999999998E-2</v>
      </c>
      <c r="DR21" s="155">
        <f t="shared" si="34"/>
        <v>7.0000000000000007E-2</v>
      </c>
      <c r="DS21" s="155">
        <v>0.26</v>
      </c>
      <c r="DT21" s="155">
        <f>Log!$BB$28</f>
        <v>0</v>
      </c>
      <c r="DU21" s="155">
        <f>Log!$BB$29</f>
        <v>0.1</v>
      </c>
      <c r="DV21" s="155">
        <f>Log!$BB$30</f>
        <v>0.13</v>
      </c>
      <c r="DW21" s="155">
        <f>Log!$BB$31</f>
        <v>0.2</v>
      </c>
      <c r="DX21" s="155">
        <f>Log!$BB$32</f>
        <v>0.24</v>
      </c>
      <c r="DY21" s="155">
        <f>Log!$BB$33</f>
        <v>0.31</v>
      </c>
      <c r="EB21" s="175" t="str">
        <f t="shared" si="11"/>
        <v/>
      </c>
      <c r="EC21" s="183" t="e">
        <f>IF(Log!AM31=0,#N/A,Log!W31)</f>
        <v>#N/A</v>
      </c>
      <c r="ED21" s="187">
        <f t="shared" si="12"/>
        <v>16</v>
      </c>
      <c r="EE21" s="187">
        <f t="shared" si="13"/>
        <v>2.5</v>
      </c>
      <c r="EF21" s="187">
        <f t="shared" si="14"/>
        <v>6.5</v>
      </c>
      <c r="EG21" s="187">
        <f t="shared" si="15"/>
        <v>5</v>
      </c>
      <c r="EH21" s="187">
        <f t="shared" si="16"/>
        <v>5</v>
      </c>
      <c r="EI21" s="187">
        <f t="shared" si="17"/>
        <v>5</v>
      </c>
      <c r="EJ21" s="187">
        <v>10</v>
      </c>
      <c r="EK21" s="187">
        <f>Log!$AZ$18</f>
        <v>0</v>
      </c>
      <c r="EL21" s="187">
        <f>Log!$AZ$19</f>
        <v>16</v>
      </c>
      <c r="EM21" s="187">
        <f>Log!$AZ$20</f>
        <v>18.5</v>
      </c>
      <c r="EN21" s="187">
        <f>Log!$AZ$21</f>
        <v>25</v>
      </c>
      <c r="EO21" s="187">
        <f>Log!$AZ$22</f>
        <v>30</v>
      </c>
      <c r="EP21" s="187">
        <f>Log!$AZ$23</f>
        <v>35</v>
      </c>
      <c r="EQ21" s="187">
        <f>Log!$AZ$24</f>
        <v>40</v>
      </c>
      <c r="ES21" s="175" t="str">
        <f t="shared" si="18"/>
        <v/>
      </c>
      <c r="ET21" s="187" t="e">
        <f>IF(Log!AP31=0,#N/A,Log!Z31)</f>
        <v>#N/A</v>
      </c>
      <c r="EU21" s="187">
        <f t="shared" si="24"/>
        <v>54</v>
      </c>
      <c r="EV21" s="187">
        <f t="shared" si="25"/>
        <v>6</v>
      </c>
      <c r="EW21" s="187">
        <f t="shared" si="26"/>
        <v>5</v>
      </c>
      <c r="EX21" s="187">
        <f t="shared" si="27"/>
        <v>5</v>
      </c>
      <c r="EY21" s="187">
        <f t="shared" si="28"/>
        <v>4</v>
      </c>
      <c r="EZ21" s="187">
        <f t="shared" si="29"/>
        <v>4</v>
      </c>
      <c r="FA21" s="187">
        <v>24</v>
      </c>
      <c r="FB21" s="187">
        <f>Log!$BB$37</f>
        <v>54</v>
      </c>
      <c r="FC21" s="187">
        <f>Log!$BB$38</f>
        <v>60</v>
      </c>
      <c r="FD21" s="187">
        <f>Log!$BB$39</f>
        <v>65</v>
      </c>
      <c r="FE21" s="187">
        <f>Log!$BB$40</f>
        <v>70</v>
      </c>
      <c r="FF21" s="187">
        <f>Log!$BB$41</f>
        <v>74</v>
      </c>
      <c r="FG21" s="187">
        <f>Log!$BB$42</f>
        <v>78</v>
      </c>
      <c r="FH21" s="187">
        <f>Log!$BB$43</f>
        <v>84</v>
      </c>
    </row>
    <row r="22" spans="1:164" ht="15.75" thickBot="1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9"/>
      <c r="AW22" s="189"/>
      <c r="AX22" s="189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DG22" s="18">
        <f t="shared" si="23"/>
        <v>16</v>
      </c>
      <c r="DH22" s="175" t="str">
        <f>IF(ISBLANK(Log!H32),"",Log!H32)</f>
        <v/>
      </c>
      <c r="DI22" s="156" t="e">
        <f>IF(Log!AH32=0,#N/A,IF(Log!$G$6=Log!$AY$6,(Log!L32+(Log!M32/16)),Log!N32))</f>
        <v>#N/A</v>
      </c>
      <c r="DL22" s="175" t="str">
        <f t="shared" si="5"/>
        <v/>
      </c>
      <c r="DM22" s="155" t="e">
        <f>IF(Log!AJ32=0,#N/A,Log!T32)</f>
        <v>#N/A</v>
      </c>
      <c r="DN22" s="155">
        <f t="shared" si="30"/>
        <v>0.1</v>
      </c>
      <c r="DO22" s="155">
        <f t="shared" si="31"/>
        <v>0.03</v>
      </c>
      <c r="DP22" s="155">
        <f t="shared" si="32"/>
        <v>7.0000000000000007E-2</v>
      </c>
      <c r="DQ22" s="155">
        <f t="shared" si="33"/>
        <v>3.999999999999998E-2</v>
      </c>
      <c r="DR22" s="155">
        <f t="shared" si="34"/>
        <v>7.0000000000000007E-2</v>
      </c>
      <c r="DS22" s="155">
        <v>0.26</v>
      </c>
      <c r="DT22" s="155">
        <f>Log!$BB$28</f>
        <v>0</v>
      </c>
      <c r="DU22" s="155">
        <f>Log!$BB$29</f>
        <v>0.1</v>
      </c>
      <c r="DV22" s="155">
        <f>Log!$BB$30</f>
        <v>0.13</v>
      </c>
      <c r="DW22" s="155">
        <f>Log!$BB$31</f>
        <v>0.2</v>
      </c>
      <c r="DX22" s="155">
        <f>Log!$BB$32</f>
        <v>0.24</v>
      </c>
      <c r="DY22" s="155">
        <f>Log!$BB$33</f>
        <v>0.31</v>
      </c>
      <c r="EB22" s="175" t="str">
        <f t="shared" si="11"/>
        <v/>
      </c>
      <c r="EC22" s="183" t="e">
        <f>IF(Log!AM32=0,#N/A,Log!W32)</f>
        <v>#N/A</v>
      </c>
      <c r="ED22" s="187">
        <f t="shared" si="12"/>
        <v>16</v>
      </c>
      <c r="EE22" s="187">
        <f t="shared" si="13"/>
        <v>2.5</v>
      </c>
      <c r="EF22" s="187">
        <f t="shared" si="14"/>
        <v>6.5</v>
      </c>
      <c r="EG22" s="187">
        <f t="shared" si="15"/>
        <v>5</v>
      </c>
      <c r="EH22" s="187">
        <f t="shared" si="16"/>
        <v>5</v>
      </c>
      <c r="EI22" s="187">
        <f t="shared" si="17"/>
        <v>5</v>
      </c>
      <c r="EJ22" s="187">
        <v>10</v>
      </c>
      <c r="EK22" s="187">
        <f>Log!$AZ$18</f>
        <v>0</v>
      </c>
      <c r="EL22" s="187">
        <f>Log!$AZ$19</f>
        <v>16</v>
      </c>
      <c r="EM22" s="187">
        <f>Log!$AZ$20</f>
        <v>18.5</v>
      </c>
      <c r="EN22" s="187">
        <f>Log!$AZ$21</f>
        <v>25</v>
      </c>
      <c r="EO22" s="187">
        <f>Log!$AZ$22</f>
        <v>30</v>
      </c>
      <c r="EP22" s="187">
        <f>Log!$AZ$23</f>
        <v>35</v>
      </c>
      <c r="EQ22" s="187">
        <f>Log!$AZ$24</f>
        <v>40</v>
      </c>
      <c r="ES22" s="175" t="str">
        <f t="shared" si="18"/>
        <v/>
      </c>
      <c r="ET22" s="187" t="e">
        <f>IF(Log!AP32=0,#N/A,Log!Z32)</f>
        <v>#N/A</v>
      </c>
      <c r="EU22" s="187">
        <f t="shared" si="24"/>
        <v>54</v>
      </c>
      <c r="EV22" s="187">
        <f t="shared" si="25"/>
        <v>6</v>
      </c>
      <c r="EW22" s="187">
        <f t="shared" si="26"/>
        <v>5</v>
      </c>
      <c r="EX22" s="187">
        <f t="shared" si="27"/>
        <v>5</v>
      </c>
      <c r="EY22" s="187">
        <f t="shared" si="28"/>
        <v>4</v>
      </c>
      <c r="EZ22" s="187">
        <f t="shared" si="29"/>
        <v>4</v>
      </c>
      <c r="FA22" s="187">
        <v>24</v>
      </c>
      <c r="FB22" s="187">
        <f>Log!$BB$37</f>
        <v>54</v>
      </c>
      <c r="FC22" s="187">
        <f>Log!$BB$38</f>
        <v>60</v>
      </c>
      <c r="FD22" s="187">
        <f>Log!$BB$39</f>
        <v>65</v>
      </c>
      <c r="FE22" s="187">
        <f>Log!$BB$40</f>
        <v>70</v>
      </c>
      <c r="FF22" s="187">
        <f>Log!$BB$41</f>
        <v>74</v>
      </c>
      <c r="FG22" s="187">
        <f>Log!$BB$42</f>
        <v>78</v>
      </c>
      <c r="FH22" s="187">
        <f>Log!$BB$43</f>
        <v>84</v>
      </c>
    </row>
    <row r="23" spans="1:164">
      <c r="A23" s="188"/>
      <c r="B23" s="188"/>
      <c r="C23" s="188"/>
      <c r="D23" s="188"/>
      <c r="E23" s="188"/>
      <c r="F23" s="188"/>
      <c r="G23" s="188"/>
      <c r="H23" s="178" t="s">
        <v>104</v>
      </c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7"/>
      <c r="AV23" s="189"/>
      <c r="AW23" s="189"/>
      <c r="AX23" s="189"/>
      <c r="AY23" s="178" t="s">
        <v>140</v>
      </c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7"/>
      <c r="CM23" s="188"/>
      <c r="CN23" s="188"/>
      <c r="CO23" s="188"/>
      <c r="CP23" s="188"/>
      <c r="CQ23" s="188"/>
      <c r="CR23" s="188"/>
      <c r="CS23" s="188"/>
      <c r="CT23" s="188"/>
      <c r="DG23" s="18">
        <f t="shared" si="23"/>
        <v>17</v>
      </c>
      <c r="DH23" s="175" t="str">
        <f>IF(ISBLANK(Log!H33),"",Log!H33)</f>
        <v/>
      </c>
      <c r="DI23" s="156" t="e">
        <f>IF(Log!AH33=0,#N/A,IF(Log!$G$6=Log!$AY$6,(Log!L33+(Log!M33/16)),Log!N33))</f>
        <v>#N/A</v>
      </c>
      <c r="DL23" s="175" t="str">
        <f t="shared" si="5"/>
        <v/>
      </c>
      <c r="DM23" s="155" t="e">
        <f>IF(Log!AJ33=0,#N/A,Log!T33)</f>
        <v>#N/A</v>
      </c>
      <c r="DN23" s="155">
        <f t="shared" si="30"/>
        <v>0.1</v>
      </c>
      <c r="DO23" s="155">
        <f t="shared" si="31"/>
        <v>0.03</v>
      </c>
      <c r="DP23" s="155">
        <f t="shared" si="32"/>
        <v>7.0000000000000007E-2</v>
      </c>
      <c r="DQ23" s="155">
        <f t="shared" si="33"/>
        <v>3.999999999999998E-2</v>
      </c>
      <c r="DR23" s="155">
        <f t="shared" si="34"/>
        <v>7.0000000000000007E-2</v>
      </c>
      <c r="DS23" s="155">
        <v>0.26</v>
      </c>
      <c r="DT23" s="155">
        <f>Log!$BB$28</f>
        <v>0</v>
      </c>
      <c r="DU23" s="155">
        <f>Log!$BB$29</f>
        <v>0.1</v>
      </c>
      <c r="DV23" s="155">
        <f>Log!$BB$30</f>
        <v>0.13</v>
      </c>
      <c r="DW23" s="155">
        <f>Log!$BB$31</f>
        <v>0.2</v>
      </c>
      <c r="DX23" s="155">
        <f>Log!$BB$32</f>
        <v>0.24</v>
      </c>
      <c r="DY23" s="155">
        <f>Log!$BB$33</f>
        <v>0.31</v>
      </c>
      <c r="EB23" s="175" t="str">
        <f t="shared" si="11"/>
        <v/>
      </c>
      <c r="EC23" s="183" t="e">
        <f>IF(Log!AM33=0,#N/A,Log!W33)</f>
        <v>#N/A</v>
      </c>
      <c r="ED23" s="187">
        <f t="shared" si="12"/>
        <v>16</v>
      </c>
      <c r="EE23" s="187">
        <f t="shared" si="13"/>
        <v>2.5</v>
      </c>
      <c r="EF23" s="187">
        <f t="shared" si="14"/>
        <v>6.5</v>
      </c>
      <c r="EG23" s="187">
        <f t="shared" si="15"/>
        <v>5</v>
      </c>
      <c r="EH23" s="187">
        <f t="shared" si="16"/>
        <v>5</v>
      </c>
      <c r="EI23" s="187">
        <f t="shared" si="17"/>
        <v>5</v>
      </c>
      <c r="EJ23" s="187">
        <v>10</v>
      </c>
      <c r="EK23" s="187">
        <f>Log!$AZ$18</f>
        <v>0</v>
      </c>
      <c r="EL23" s="187">
        <f>Log!$AZ$19</f>
        <v>16</v>
      </c>
      <c r="EM23" s="187">
        <f>Log!$AZ$20</f>
        <v>18.5</v>
      </c>
      <c r="EN23" s="187">
        <f>Log!$AZ$21</f>
        <v>25</v>
      </c>
      <c r="EO23" s="187">
        <f>Log!$AZ$22</f>
        <v>30</v>
      </c>
      <c r="EP23" s="187">
        <f>Log!$AZ$23</f>
        <v>35</v>
      </c>
      <c r="EQ23" s="187">
        <f>Log!$AZ$24</f>
        <v>40</v>
      </c>
      <c r="ES23" s="175" t="str">
        <f t="shared" si="18"/>
        <v/>
      </c>
      <c r="ET23" s="187" t="e">
        <f>IF(Log!AP33=0,#N/A,Log!Z33)</f>
        <v>#N/A</v>
      </c>
      <c r="EU23" s="187">
        <f t="shared" si="24"/>
        <v>54</v>
      </c>
      <c r="EV23" s="187">
        <f t="shared" si="25"/>
        <v>6</v>
      </c>
      <c r="EW23" s="187">
        <f t="shared" si="26"/>
        <v>5</v>
      </c>
      <c r="EX23" s="187">
        <f t="shared" si="27"/>
        <v>5</v>
      </c>
      <c r="EY23" s="187">
        <f t="shared" si="28"/>
        <v>4</v>
      </c>
      <c r="EZ23" s="187">
        <f t="shared" si="29"/>
        <v>4</v>
      </c>
      <c r="FA23" s="187">
        <v>24</v>
      </c>
      <c r="FB23" s="187">
        <f>Log!$BB$37</f>
        <v>54</v>
      </c>
      <c r="FC23" s="187">
        <f>Log!$BB$38</f>
        <v>60</v>
      </c>
      <c r="FD23" s="187">
        <f>Log!$BB$39</f>
        <v>65</v>
      </c>
      <c r="FE23" s="187">
        <f>Log!$BB$40</f>
        <v>70</v>
      </c>
      <c r="FF23" s="187">
        <f>Log!$BB$41</f>
        <v>74</v>
      </c>
      <c r="FG23" s="187">
        <f>Log!$BB$42</f>
        <v>78</v>
      </c>
      <c r="FH23" s="187">
        <f>Log!$BB$43</f>
        <v>84</v>
      </c>
    </row>
    <row r="24" spans="1:164">
      <c r="A24" s="188"/>
      <c r="B24" s="188"/>
      <c r="C24" s="188"/>
      <c r="D24" s="188"/>
      <c r="E24" s="188"/>
      <c r="F24" s="188"/>
      <c r="G24" s="188"/>
      <c r="H24" s="170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71"/>
      <c r="AV24" s="189"/>
      <c r="AW24" s="189"/>
      <c r="AX24" s="189"/>
      <c r="AY24" s="170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71"/>
      <c r="CM24" s="188"/>
      <c r="CN24" s="188"/>
      <c r="CO24" s="188"/>
      <c r="CP24" s="188"/>
      <c r="CQ24" s="188"/>
      <c r="CR24" s="188"/>
      <c r="CS24" s="188"/>
      <c r="CT24" s="188"/>
      <c r="DG24" s="18">
        <f>DG23+1</f>
        <v>18</v>
      </c>
      <c r="DH24" s="175" t="str">
        <f>IF(ISBLANK(Log!H34),"",Log!H34)</f>
        <v/>
      </c>
      <c r="DI24" s="156" t="e">
        <f>IF(Log!AH34=0,#N/A,IF(Log!$G$6=Log!$AY$6,(Log!L34+(Log!M34/16)),Log!N34))</f>
        <v>#N/A</v>
      </c>
      <c r="DL24" s="175" t="str">
        <f t="shared" si="5"/>
        <v/>
      </c>
      <c r="DM24" s="155" t="e">
        <f>IF(Log!AJ34=0,#N/A,Log!T34)</f>
        <v>#N/A</v>
      </c>
      <c r="DN24" s="155">
        <f t="shared" si="30"/>
        <v>0.1</v>
      </c>
      <c r="DO24" s="155">
        <f t="shared" si="31"/>
        <v>0.03</v>
      </c>
      <c r="DP24" s="155">
        <f t="shared" si="32"/>
        <v>7.0000000000000007E-2</v>
      </c>
      <c r="DQ24" s="155">
        <f t="shared" si="33"/>
        <v>3.999999999999998E-2</v>
      </c>
      <c r="DR24" s="155">
        <f t="shared" si="34"/>
        <v>7.0000000000000007E-2</v>
      </c>
      <c r="DS24" s="155">
        <v>0.26</v>
      </c>
      <c r="DT24" s="155">
        <f>Log!$BB$28</f>
        <v>0</v>
      </c>
      <c r="DU24" s="155">
        <f>Log!$BB$29</f>
        <v>0.1</v>
      </c>
      <c r="DV24" s="155">
        <f>Log!$BB$30</f>
        <v>0.13</v>
      </c>
      <c r="DW24" s="155">
        <f>Log!$BB$31</f>
        <v>0.2</v>
      </c>
      <c r="DX24" s="155">
        <f>Log!$BB$32</f>
        <v>0.24</v>
      </c>
      <c r="DY24" s="155">
        <f>Log!$BB$33</f>
        <v>0.31</v>
      </c>
      <c r="EB24" s="175" t="str">
        <f t="shared" si="11"/>
        <v/>
      </c>
      <c r="EC24" s="183" t="e">
        <f>IF(Log!AM34=0,#N/A,Log!W34)</f>
        <v>#N/A</v>
      </c>
      <c r="ED24" s="187">
        <f t="shared" si="12"/>
        <v>16</v>
      </c>
      <c r="EE24" s="187">
        <f t="shared" si="13"/>
        <v>2.5</v>
      </c>
      <c r="EF24" s="187">
        <f t="shared" si="14"/>
        <v>6.5</v>
      </c>
      <c r="EG24" s="187">
        <f t="shared" si="15"/>
        <v>5</v>
      </c>
      <c r="EH24" s="187">
        <f t="shared" si="16"/>
        <v>5</v>
      </c>
      <c r="EI24" s="187">
        <f t="shared" si="17"/>
        <v>5</v>
      </c>
      <c r="EJ24" s="187">
        <v>10</v>
      </c>
      <c r="EK24" s="187">
        <f>Log!$AZ$18</f>
        <v>0</v>
      </c>
      <c r="EL24" s="187">
        <f>Log!$AZ$19</f>
        <v>16</v>
      </c>
      <c r="EM24" s="187">
        <f>Log!$AZ$20</f>
        <v>18.5</v>
      </c>
      <c r="EN24" s="187">
        <f>Log!$AZ$21</f>
        <v>25</v>
      </c>
      <c r="EO24" s="187">
        <f>Log!$AZ$22</f>
        <v>30</v>
      </c>
      <c r="EP24" s="187">
        <f>Log!$AZ$23</f>
        <v>35</v>
      </c>
      <c r="EQ24" s="187">
        <f>Log!$AZ$24</f>
        <v>40</v>
      </c>
      <c r="ES24" s="175" t="str">
        <f t="shared" si="18"/>
        <v/>
      </c>
      <c r="ET24" s="187" t="e">
        <f>IF(Log!AP34=0,#N/A,Log!Z34)</f>
        <v>#N/A</v>
      </c>
      <c r="EU24" s="187">
        <f t="shared" si="24"/>
        <v>54</v>
      </c>
      <c r="EV24" s="187">
        <f t="shared" si="25"/>
        <v>6</v>
      </c>
      <c r="EW24" s="187">
        <f t="shared" si="26"/>
        <v>5</v>
      </c>
      <c r="EX24" s="187">
        <f t="shared" si="27"/>
        <v>5</v>
      </c>
      <c r="EY24" s="187">
        <f t="shared" si="28"/>
        <v>4</v>
      </c>
      <c r="EZ24" s="187">
        <f t="shared" si="29"/>
        <v>4</v>
      </c>
      <c r="FA24" s="187">
        <v>24</v>
      </c>
      <c r="FB24" s="187">
        <f>Log!$BB$37</f>
        <v>54</v>
      </c>
      <c r="FC24" s="187">
        <f>Log!$BB$38</f>
        <v>60</v>
      </c>
      <c r="FD24" s="187">
        <f>Log!$BB$39</f>
        <v>65</v>
      </c>
      <c r="FE24" s="187">
        <f>Log!$BB$40</f>
        <v>70</v>
      </c>
      <c r="FF24" s="187">
        <f>Log!$BB$41</f>
        <v>74</v>
      </c>
      <c r="FG24" s="187">
        <f>Log!$BB$42</f>
        <v>78</v>
      </c>
      <c r="FH24" s="187">
        <f>Log!$BB$43</f>
        <v>84</v>
      </c>
    </row>
    <row r="25" spans="1:164">
      <c r="A25" s="188"/>
      <c r="B25" s="188"/>
      <c r="C25" s="188"/>
      <c r="D25" s="188"/>
      <c r="E25" s="188"/>
      <c r="F25" s="188"/>
      <c r="G25" s="188"/>
      <c r="H25" s="170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71"/>
      <c r="AV25" s="189"/>
      <c r="AW25" s="189"/>
      <c r="AX25" s="189"/>
      <c r="AY25" s="170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71"/>
      <c r="CM25" s="188"/>
      <c r="CN25" s="188"/>
      <c r="CO25" s="188"/>
      <c r="CP25" s="188"/>
      <c r="CQ25" s="188"/>
      <c r="CR25" s="188"/>
      <c r="CS25" s="188"/>
      <c r="CT25" s="188"/>
      <c r="DG25" s="18">
        <f t="shared" si="23"/>
        <v>19</v>
      </c>
      <c r="DH25" s="175" t="str">
        <f>IF(ISBLANK(Log!H35),"",Log!H35)</f>
        <v/>
      </c>
      <c r="DI25" s="156" t="e">
        <f>IF(Log!AH35=0,#N/A,IF(Log!$G$6=Log!$AY$6,(Log!L35+(Log!M35/16)),Log!N35))</f>
        <v>#N/A</v>
      </c>
      <c r="DL25" s="175" t="str">
        <f t="shared" si="5"/>
        <v/>
      </c>
      <c r="DM25" s="155" t="e">
        <f>IF(Log!AJ35=0,#N/A,Log!T35)</f>
        <v>#N/A</v>
      </c>
      <c r="DN25" s="155">
        <f t="shared" si="30"/>
        <v>0.1</v>
      </c>
      <c r="DO25" s="155">
        <f t="shared" si="31"/>
        <v>0.03</v>
      </c>
      <c r="DP25" s="155">
        <f t="shared" si="32"/>
        <v>7.0000000000000007E-2</v>
      </c>
      <c r="DQ25" s="155">
        <f t="shared" si="33"/>
        <v>3.999999999999998E-2</v>
      </c>
      <c r="DR25" s="155">
        <f t="shared" si="34"/>
        <v>7.0000000000000007E-2</v>
      </c>
      <c r="DS25" s="155">
        <v>0.26</v>
      </c>
      <c r="DT25" s="155">
        <f>Log!$BB$28</f>
        <v>0</v>
      </c>
      <c r="DU25" s="155">
        <f>Log!$BB$29</f>
        <v>0.1</v>
      </c>
      <c r="DV25" s="155">
        <f>Log!$BB$30</f>
        <v>0.13</v>
      </c>
      <c r="DW25" s="155">
        <f>Log!$BB$31</f>
        <v>0.2</v>
      </c>
      <c r="DX25" s="155">
        <f>Log!$BB$32</f>
        <v>0.24</v>
      </c>
      <c r="DY25" s="155">
        <f>Log!$BB$33</f>
        <v>0.31</v>
      </c>
      <c r="EB25" s="175" t="str">
        <f t="shared" si="11"/>
        <v/>
      </c>
      <c r="EC25" s="183" t="e">
        <f>IF(Log!AM35=0,#N/A,Log!W35)</f>
        <v>#N/A</v>
      </c>
      <c r="ED25" s="187">
        <f t="shared" si="12"/>
        <v>16</v>
      </c>
      <c r="EE25" s="187">
        <f t="shared" si="13"/>
        <v>2.5</v>
      </c>
      <c r="EF25" s="187">
        <f t="shared" si="14"/>
        <v>6.5</v>
      </c>
      <c r="EG25" s="187">
        <f t="shared" si="15"/>
        <v>5</v>
      </c>
      <c r="EH25" s="187">
        <f t="shared" si="16"/>
        <v>5</v>
      </c>
      <c r="EI25" s="187">
        <f t="shared" si="17"/>
        <v>5</v>
      </c>
      <c r="EJ25" s="187">
        <v>10</v>
      </c>
      <c r="EK25" s="187">
        <f>Log!$AZ$18</f>
        <v>0</v>
      </c>
      <c r="EL25" s="187">
        <f>Log!$AZ$19</f>
        <v>16</v>
      </c>
      <c r="EM25" s="187">
        <f>Log!$AZ$20</f>
        <v>18.5</v>
      </c>
      <c r="EN25" s="187">
        <f>Log!$AZ$21</f>
        <v>25</v>
      </c>
      <c r="EO25" s="187">
        <f>Log!$AZ$22</f>
        <v>30</v>
      </c>
      <c r="EP25" s="187">
        <f>Log!$AZ$23</f>
        <v>35</v>
      </c>
      <c r="EQ25" s="187">
        <f>Log!$AZ$24</f>
        <v>40</v>
      </c>
      <c r="ES25" s="175" t="str">
        <f t="shared" si="18"/>
        <v/>
      </c>
      <c r="ET25" s="187" t="e">
        <f>IF(Log!AP35=0,#N/A,Log!Z35)</f>
        <v>#N/A</v>
      </c>
      <c r="EU25" s="187">
        <f t="shared" si="24"/>
        <v>54</v>
      </c>
      <c r="EV25" s="187">
        <f t="shared" si="25"/>
        <v>6</v>
      </c>
      <c r="EW25" s="187">
        <f t="shared" si="26"/>
        <v>5</v>
      </c>
      <c r="EX25" s="187">
        <f t="shared" si="27"/>
        <v>5</v>
      </c>
      <c r="EY25" s="187">
        <f t="shared" si="28"/>
        <v>4</v>
      </c>
      <c r="EZ25" s="187">
        <f t="shared" si="29"/>
        <v>4</v>
      </c>
      <c r="FA25" s="187">
        <v>24</v>
      </c>
      <c r="FB25" s="187">
        <f>Log!$BB$37</f>
        <v>54</v>
      </c>
      <c r="FC25" s="187">
        <f>Log!$BB$38</f>
        <v>60</v>
      </c>
      <c r="FD25" s="187">
        <f>Log!$BB$39</f>
        <v>65</v>
      </c>
      <c r="FE25" s="187">
        <f>Log!$BB$40</f>
        <v>70</v>
      </c>
      <c r="FF25" s="187">
        <f>Log!$BB$41</f>
        <v>74</v>
      </c>
      <c r="FG25" s="187">
        <f>Log!$BB$42</f>
        <v>78</v>
      </c>
      <c r="FH25" s="187">
        <f>Log!$BB$43</f>
        <v>84</v>
      </c>
    </row>
    <row r="26" spans="1:164">
      <c r="A26" s="188"/>
      <c r="B26" s="188"/>
      <c r="C26" s="188"/>
      <c r="D26" s="188"/>
      <c r="E26" s="188"/>
      <c r="F26" s="188"/>
      <c r="G26" s="188"/>
      <c r="H26" s="170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71"/>
      <c r="AV26" s="189"/>
      <c r="AW26" s="189"/>
      <c r="AX26" s="189"/>
      <c r="AY26" s="170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71"/>
      <c r="CM26" s="188"/>
      <c r="CN26" s="188"/>
      <c r="CO26" s="188"/>
      <c r="CP26" s="188"/>
      <c r="CQ26" s="188"/>
      <c r="CR26" s="188"/>
      <c r="CS26" s="188"/>
      <c r="CT26" s="188"/>
      <c r="DG26" s="18">
        <f t="shared" si="23"/>
        <v>20</v>
      </c>
      <c r="DH26" s="175" t="str">
        <f>IF(ISBLANK(Log!H36),"",Log!H36)</f>
        <v/>
      </c>
      <c r="DI26" s="156" t="e">
        <f>IF(Log!AH36=0,#N/A,IF(Log!$G$6=Log!$AY$6,(Log!L36+(Log!M36/16)),Log!N36))</f>
        <v>#N/A</v>
      </c>
      <c r="DL26" s="175" t="str">
        <f t="shared" si="5"/>
        <v/>
      </c>
      <c r="DM26" s="155" t="e">
        <f>IF(Log!AJ36=0,#N/A,Log!T36)</f>
        <v>#N/A</v>
      </c>
      <c r="DN26" s="155">
        <f t="shared" si="30"/>
        <v>0.1</v>
      </c>
      <c r="DO26" s="155">
        <f t="shared" si="31"/>
        <v>0.03</v>
      </c>
      <c r="DP26" s="155">
        <f t="shared" si="32"/>
        <v>7.0000000000000007E-2</v>
      </c>
      <c r="DQ26" s="155">
        <f t="shared" si="33"/>
        <v>3.999999999999998E-2</v>
      </c>
      <c r="DR26" s="155">
        <f t="shared" si="34"/>
        <v>7.0000000000000007E-2</v>
      </c>
      <c r="DS26" s="155">
        <v>0.26</v>
      </c>
      <c r="DT26" s="155">
        <f>Log!$BB$28</f>
        <v>0</v>
      </c>
      <c r="DU26" s="155">
        <f>Log!$BB$29</f>
        <v>0.1</v>
      </c>
      <c r="DV26" s="155">
        <f>Log!$BB$30</f>
        <v>0.13</v>
      </c>
      <c r="DW26" s="155">
        <f>Log!$BB$31</f>
        <v>0.2</v>
      </c>
      <c r="DX26" s="155">
        <f>Log!$BB$32</f>
        <v>0.24</v>
      </c>
      <c r="DY26" s="155">
        <f>Log!$BB$33</f>
        <v>0.31</v>
      </c>
      <c r="EB26" s="175" t="str">
        <f t="shared" si="11"/>
        <v/>
      </c>
      <c r="EC26" s="183" t="e">
        <f>IF(Log!AM36=0,#N/A,Log!W36)</f>
        <v>#N/A</v>
      </c>
      <c r="ED26" s="187">
        <f t="shared" si="12"/>
        <v>16</v>
      </c>
      <c r="EE26" s="187">
        <f t="shared" si="13"/>
        <v>2.5</v>
      </c>
      <c r="EF26" s="187">
        <f t="shared" si="14"/>
        <v>6.5</v>
      </c>
      <c r="EG26" s="187">
        <f t="shared" si="15"/>
        <v>5</v>
      </c>
      <c r="EH26" s="187">
        <f t="shared" si="16"/>
        <v>5</v>
      </c>
      <c r="EI26" s="187">
        <f t="shared" si="17"/>
        <v>5</v>
      </c>
      <c r="EJ26" s="187">
        <v>10</v>
      </c>
      <c r="EK26" s="187">
        <f>Log!$AZ$18</f>
        <v>0</v>
      </c>
      <c r="EL26" s="187">
        <f>Log!$AZ$19</f>
        <v>16</v>
      </c>
      <c r="EM26" s="187">
        <f>Log!$AZ$20</f>
        <v>18.5</v>
      </c>
      <c r="EN26" s="187">
        <f>Log!$AZ$21</f>
        <v>25</v>
      </c>
      <c r="EO26" s="187">
        <f>Log!$AZ$22</f>
        <v>30</v>
      </c>
      <c r="EP26" s="187">
        <f>Log!$AZ$23</f>
        <v>35</v>
      </c>
      <c r="EQ26" s="187">
        <f>Log!$AZ$24</f>
        <v>40</v>
      </c>
      <c r="ES26" s="175" t="str">
        <f t="shared" si="18"/>
        <v/>
      </c>
      <c r="ET26" s="187" t="e">
        <f>IF(Log!AP36=0,#N/A,Log!Z36)</f>
        <v>#N/A</v>
      </c>
      <c r="EU26" s="187">
        <f t="shared" si="24"/>
        <v>54</v>
      </c>
      <c r="EV26" s="187">
        <f t="shared" si="25"/>
        <v>6</v>
      </c>
      <c r="EW26" s="187">
        <f t="shared" si="26"/>
        <v>5</v>
      </c>
      <c r="EX26" s="187">
        <f t="shared" si="27"/>
        <v>5</v>
      </c>
      <c r="EY26" s="187">
        <f t="shared" si="28"/>
        <v>4</v>
      </c>
      <c r="EZ26" s="187">
        <f t="shared" si="29"/>
        <v>4</v>
      </c>
      <c r="FA26" s="187">
        <v>24</v>
      </c>
      <c r="FB26" s="187">
        <f>Log!$BB$37</f>
        <v>54</v>
      </c>
      <c r="FC26" s="187">
        <f>Log!$BB$38</f>
        <v>60</v>
      </c>
      <c r="FD26" s="187">
        <f>Log!$BB$39</f>
        <v>65</v>
      </c>
      <c r="FE26" s="187">
        <f>Log!$BB$40</f>
        <v>70</v>
      </c>
      <c r="FF26" s="187">
        <f>Log!$BB$41</f>
        <v>74</v>
      </c>
      <c r="FG26" s="187">
        <f>Log!$BB$42</f>
        <v>78</v>
      </c>
      <c r="FH26" s="187">
        <f>Log!$BB$43</f>
        <v>84</v>
      </c>
    </row>
    <row r="27" spans="1:164">
      <c r="A27" s="188"/>
      <c r="B27" s="188"/>
      <c r="C27" s="188"/>
      <c r="D27" s="188"/>
      <c r="E27" s="188"/>
      <c r="F27" s="188"/>
      <c r="G27" s="188"/>
      <c r="H27" s="170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71"/>
      <c r="AV27" s="189"/>
      <c r="AW27" s="189"/>
      <c r="AX27" s="189"/>
      <c r="AY27" s="170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71"/>
      <c r="CM27" s="188"/>
      <c r="CN27" s="188"/>
      <c r="CO27" s="188"/>
      <c r="CP27" s="188"/>
      <c r="CQ27" s="188"/>
      <c r="CR27" s="188"/>
      <c r="CS27" s="188"/>
      <c r="CT27" s="188"/>
      <c r="DG27" s="18">
        <f t="shared" si="23"/>
        <v>21</v>
      </c>
      <c r="DH27" s="175" t="str">
        <f>IF(ISBLANK(Log!H37),"",Log!H37)</f>
        <v/>
      </c>
      <c r="DI27" s="156" t="e">
        <f>IF(Log!AH37=0,#N/A,IF(Log!$G$6=Log!$AY$6,(Log!L37+(Log!M37/16)),Log!N37))</f>
        <v>#N/A</v>
      </c>
      <c r="DL27" s="175" t="str">
        <f t="shared" si="5"/>
        <v/>
      </c>
      <c r="DM27" s="155" t="e">
        <f>IF(Log!AJ37=0,#N/A,Log!T37)</f>
        <v>#N/A</v>
      </c>
      <c r="DN27" s="155">
        <f t="shared" si="30"/>
        <v>0.1</v>
      </c>
      <c r="DO27" s="155">
        <f t="shared" si="31"/>
        <v>0.03</v>
      </c>
      <c r="DP27" s="155">
        <f t="shared" si="32"/>
        <v>7.0000000000000007E-2</v>
      </c>
      <c r="DQ27" s="155">
        <f t="shared" si="33"/>
        <v>3.999999999999998E-2</v>
      </c>
      <c r="DR27" s="155">
        <f t="shared" si="34"/>
        <v>7.0000000000000007E-2</v>
      </c>
      <c r="DS27" s="155">
        <v>0.26</v>
      </c>
      <c r="DT27" s="155">
        <f>Log!$BB$28</f>
        <v>0</v>
      </c>
      <c r="DU27" s="155">
        <f>Log!$BB$29</f>
        <v>0.1</v>
      </c>
      <c r="DV27" s="155">
        <f>Log!$BB$30</f>
        <v>0.13</v>
      </c>
      <c r="DW27" s="155">
        <f>Log!$BB$31</f>
        <v>0.2</v>
      </c>
      <c r="DX27" s="155">
        <f>Log!$BB$32</f>
        <v>0.24</v>
      </c>
      <c r="DY27" s="155">
        <f>Log!$BB$33</f>
        <v>0.31</v>
      </c>
      <c r="EB27" s="175" t="str">
        <f t="shared" si="11"/>
        <v/>
      </c>
      <c r="EC27" s="183" t="e">
        <f>IF(Log!AM37=0,#N/A,Log!W37)</f>
        <v>#N/A</v>
      </c>
      <c r="ED27" s="187">
        <f t="shared" si="12"/>
        <v>16</v>
      </c>
      <c r="EE27" s="187">
        <f t="shared" si="13"/>
        <v>2.5</v>
      </c>
      <c r="EF27" s="187">
        <f t="shared" si="14"/>
        <v>6.5</v>
      </c>
      <c r="EG27" s="187">
        <f t="shared" si="15"/>
        <v>5</v>
      </c>
      <c r="EH27" s="187">
        <f t="shared" si="16"/>
        <v>5</v>
      </c>
      <c r="EI27" s="187">
        <f t="shared" si="17"/>
        <v>5</v>
      </c>
      <c r="EJ27" s="187">
        <v>10</v>
      </c>
      <c r="EK27" s="187">
        <f>Log!$AZ$18</f>
        <v>0</v>
      </c>
      <c r="EL27" s="187">
        <f>Log!$AZ$19</f>
        <v>16</v>
      </c>
      <c r="EM27" s="187">
        <f>Log!$AZ$20</f>
        <v>18.5</v>
      </c>
      <c r="EN27" s="187">
        <f>Log!$AZ$21</f>
        <v>25</v>
      </c>
      <c r="EO27" s="187">
        <f>Log!$AZ$22</f>
        <v>30</v>
      </c>
      <c r="EP27" s="187">
        <f>Log!$AZ$23</f>
        <v>35</v>
      </c>
      <c r="EQ27" s="187">
        <f>Log!$AZ$24</f>
        <v>40</v>
      </c>
      <c r="ES27" s="175" t="str">
        <f t="shared" si="18"/>
        <v/>
      </c>
      <c r="ET27" s="187" t="e">
        <f>IF(Log!AP37=0,#N/A,Log!Z37)</f>
        <v>#N/A</v>
      </c>
      <c r="EU27" s="187">
        <f t="shared" si="24"/>
        <v>54</v>
      </c>
      <c r="EV27" s="187">
        <f t="shared" si="25"/>
        <v>6</v>
      </c>
      <c r="EW27" s="187">
        <f t="shared" si="26"/>
        <v>5</v>
      </c>
      <c r="EX27" s="187">
        <f t="shared" si="27"/>
        <v>5</v>
      </c>
      <c r="EY27" s="187">
        <f t="shared" si="28"/>
        <v>4</v>
      </c>
      <c r="EZ27" s="187">
        <f t="shared" si="29"/>
        <v>4</v>
      </c>
      <c r="FA27" s="187">
        <v>24</v>
      </c>
      <c r="FB27" s="187">
        <f>Log!$BB$37</f>
        <v>54</v>
      </c>
      <c r="FC27" s="187">
        <f>Log!$BB$38</f>
        <v>60</v>
      </c>
      <c r="FD27" s="187">
        <f>Log!$BB$39</f>
        <v>65</v>
      </c>
      <c r="FE27" s="187">
        <f>Log!$BB$40</f>
        <v>70</v>
      </c>
      <c r="FF27" s="187">
        <f>Log!$BB$41</f>
        <v>74</v>
      </c>
      <c r="FG27" s="187">
        <f>Log!$BB$42</f>
        <v>78</v>
      </c>
      <c r="FH27" s="187">
        <f>Log!$BB$43</f>
        <v>84</v>
      </c>
    </row>
    <row r="28" spans="1:164">
      <c r="A28" s="188"/>
      <c r="B28" s="188"/>
      <c r="C28" s="188"/>
      <c r="D28" s="188"/>
      <c r="E28" s="188"/>
      <c r="F28" s="188"/>
      <c r="G28" s="188"/>
      <c r="H28" s="170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71"/>
      <c r="AV28" s="189"/>
      <c r="AW28" s="189"/>
      <c r="AX28" s="189"/>
      <c r="AY28" s="170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71"/>
      <c r="CM28" s="188"/>
      <c r="CN28" s="188"/>
      <c r="CO28" s="188"/>
      <c r="CP28" s="188"/>
      <c r="CQ28" s="188"/>
      <c r="CR28" s="188"/>
      <c r="CS28" s="188"/>
      <c r="CT28" s="188"/>
      <c r="DG28" s="18">
        <f t="shared" si="23"/>
        <v>22</v>
      </c>
      <c r="DH28" s="175" t="str">
        <f>IF(ISBLANK(Log!H38),"",Log!H38)</f>
        <v/>
      </c>
      <c r="DI28" s="156" t="e">
        <f>IF(Log!AH38=0,#N/A,IF(Log!$G$6=Log!$AY$6,(Log!L38+(Log!M38/16)),Log!N38))</f>
        <v>#N/A</v>
      </c>
      <c r="DL28" s="175" t="str">
        <f t="shared" si="5"/>
        <v/>
      </c>
      <c r="DM28" s="155" t="e">
        <f>IF(Log!AJ38=0,#N/A,Log!T38)</f>
        <v>#N/A</v>
      </c>
      <c r="DN28" s="155">
        <f t="shared" si="30"/>
        <v>0.1</v>
      </c>
      <c r="DO28" s="155">
        <f t="shared" si="31"/>
        <v>0.03</v>
      </c>
      <c r="DP28" s="155">
        <f t="shared" si="32"/>
        <v>7.0000000000000007E-2</v>
      </c>
      <c r="DQ28" s="155">
        <f t="shared" si="33"/>
        <v>3.999999999999998E-2</v>
      </c>
      <c r="DR28" s="155">
        <f t="shared" si="34"/>
        <v>7.0000000000000007E-2</v>
      </c>
      <c r="DS28" s="155">
        <v>0.26</v>
      </c>
      <c r="DT28" s="155">
        <f>Log!$BB$28</f>
        <v>0</v>
      </c>
      <c r="DU28" s="155">
        <f>Log!$BB$29</f>
        <v>0.1</v>
      </c>
      <c r="DV28" s="155">
        <f>Log!$BB$30</f>
        <v>0.13</v>
      </c>
      <c r="DW28" s="155">
        <f>Log!$BB$31</f>
        <v>0.2</v>
      </c>
      <c r="DX28" s="155">
        <f>Log!$BB$32</f>
        <v>0.24</v>
      </c>
      <c r="DY28" s="155">
        <f>Log!$BB$33</f>
        <v>0.31</v>
      </c>
      <c r="EB28" s="175" t="str">
        <f t="shared" si="11"/>
        <v/>
      </c>
      <c r="EC28" s="183" t="e">
        <f>IF(Log!AM38=0,#N/A,Log!W38)</f>
        <v>#N/A</v>
      </c>
      <c r="ED28" s="187">
        <f t="shared" si="12"/>
        <v>16</v>
      </c>
      <c r="EE28" s="187">
        <f t="shared" si="13"/>
        <v>2.5</v>
      </c>
      <c r="EF28" s="187">
        <f t="shared" si="14"/>
        <v>6.5</v>
      </c>
      <c r="EG28" s="187">
        <f t="shared" si="15"/>
        <v>5</v>
      </c>
      <c r="EH28" s="187">
        <f t="shared" si="16"/>
        <v>5</v>
      </c>
      <c r="EI28" s="187">
        <f t="shared" si="17"/>
        <v>5</v>
      </c>
      <c r="EJ28" s="187">
        <v>10</v>
      </c>
      <c r="EK28" s="187">
        <f>Log!$AZ$18</f>
        <v>0</v>
      </c>
      <c r="EL28" s="187">
        <f>Log!$AZ$19</f>
        <v>16</v>
      </c>
      <c r="EM28" s="187">
        <f>Log!$AZ$20</f>
        <v>18.5</v>
      </c>
      <c r="EN28" s="187">
        <f>Log!$AZ$21</f>
        <v>25</v>
      </c>
      <c r="EO28" s="187">
        <f>Log!$AZ$22</f>
        <v>30</v>
      </c>
      <c r="EP28" s="187">
        <f>Log!$AZ$23</f>
        <v>35</v>
      </c>
      <c r="EQ28" s="187">
        <f>Log!$AZ$24</f>
        <v>40</v>
      </c>
      <c r="ES28" s="175" t="str">
        <f t="shared" si="18"/>
        <v/>
      </c>
      <c r="ET28" s="187" t="e">
        <f>IF(Log!AP38=0,#N/A,Log!Z38)</f>
        <v>#N/A</v>
      </c>
      <c r="EU28" s="187">
        <f t="shared" si="24"/>
        <v>54</v>
      </c>
      <c r="EV28" s="187">
        <f t="shared" si="25"/>
        <v>6</v>
      </c>
      <c r="EW28" s="187">
        <f t="shared" si="26"/>
        <v>5</v>
      </c>
      <c r="EX28" s="187">
        <f t="shared" si="27"/>
        <v>5</v>
      </c>
      <c r="EY28" s="187">
        <f t="shared" si="28"/>
        <v>4</v>
      </c>
      <c r="EZ28" s="187">
        <f t="shared" si="29"/>
        <v>4</v>
      </c>
      <c r="FA28" s="187">
        <v>24</v>
      </c>
      <c r="FB28" s="187">
        <f>Log!$BB$37</f>
        <v>54</v>
      </c>
      <c r="FC28" s="187">
        <f>Log!$BB$38</f>
        <v>60</v>
      </c>
      <c r="FD28" s="187">
        <f>Log!$BB$39</f>
        <v>65</v>
      </c>
      <c r="FE28" s="187">
        <f>Log!$BB$40</f>
        <v>70</v>
      </c>
      <c r="FF28" s="187">
        <f>Log!$BB$41</f>
        <v>74</v>
      </c>
      <c r="FG28" s="187">
        <f>Log!$BB$42</f>
        <v>78</v>
      </c>
      <c r="FH28" s="187">
        <f>Log!$BB$43</f>
        <v>84</v>
      </c>
    </row>
    <row r="29" spans="1:164">
      <c r="A29" s="188"/>
      <c r="B29" s="188"/>
      <c r="C29" s="188"/>
      <c r="D29" s="188"/>
      <c r="E29" s="188"/>
      <c r="F29" s="188"/>
      <c r="G29" s="188"/>
      <c r="H29" s="170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71"/>
      <c r="AV29" s="189"/>
      <c r="AW29" s="189"/>
      <c r="AX29" s="189"/>
      <c r="AY29" s="170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71"/>
      <c r="CM29" s="188"/>
      <c r="CN29" s="188"/>
      <c r="CO29" s="188"/>
      <c r="CP29" s="188"/>
      <c r="CQ29" s="188"/>
      <c r="CR29" s="188"/>
      <c r="CS29" s="188"/>
      <c r="CT29" s="188"/>
      <c r="DG29" s="18">
        <f t="shared" si="23"/>
        <v>23</v>
      </c>
      <c r="DH29" s="175" t="str">
        <f>IF(ISBLANK(Log!H39),"",Log!H39)</f>
        <v/>
      </c>
      <c r="DI29" s="156" t="e">
        <f>IF(Log!AH39=0,#N/A,IF(Log!$G$6=Log!$AY$6,(Log!L39+(Log!M39/16)),Log!N39))</f>
        <v>#N/A</v>
      </c>
      <c r="DL29" s="175" t="str">
        <f t="shared" si="5"/>
        <v/>
      </c>
      <c r="DM29" s="155" t="e">
        <f>IF(Log!AJ39=0,#N/A,Log!T39)</f>
        <v>#N/A</v>
      </c>
      <c r="DN29" s="155">
        <f t="shared" si="30"/>
        <v>0.1</v>
      </c>
      <c r="DO29" s="155">
        <f t="shared" si="31"/>
        <v>0.03</v>
      </c>
      <c r="DP29" s="155">
        <f t="shared" si="32"/>
        <v>7.0000000000000007E-2</v>
      </c>
      <c r="DQ29" s="155">
        <f t="shared" si="33"/>
        <v>3.999999999999998E-2</v>
      </c>
      <c r="DR29" s="155">
        <f t="shared" si="34"/>
        <v>7.0000000000000007E-2</v>
      </c>
      <c r="DS29" s="155">
        <v>0.26</v>
      </c>
      <c r="DT29" s="155">
        <f>Log!$BB$28</f>
        <v>0</v>
      </c>
      <c r="DU29" s="155">
        <f>Log!$BB$29</f>
        <v>0.1</v>
      </c>
      <c r="DV29" s="155">
        <f>Log!$BB$30</f>
        <v>0.13</v>
      </c>
      <c r="DW29" s="155">
        <f>Log!$BB$31</f>
        <v>0.2</v>
      </c>
      <c r="DX29" s="155">
        <f>Log!$BB$32</f>
        <v>0.24</v>
      </c>
      <c r="DY29" s="155">
        <f>Log!$BB$33</f>
        <v>0.31</v>
      </c>
      <c r="EB29" s="175" t="str">
        <f t="shared" si="11"/>
        <v/>
      </c>
      <c r="EC29" s="183" t="e">
        <f>IF(Log!AM39=0,#N/A,Log!W39)</f>
        <v>#N/A</v>
      </c>
      <c r="ED29" s="187">
        <f t="shared" si="12"/>
        <v>16</v>
      </c>
      <c r="EE29" s="187">
        <f t="shared" si="13"/>
        <v>2.5</v>
      </c>
      <c r="EF29" s="187">
        <f t="shared" si="14"/>
        <v>6.5</v>
      </c>
      <c r="EG29" s="187">
        <f t="shared" si="15"/>
        <v>5</v>
      </c>
      <c r="EH29" s="187">
        <f t="shared" si="16"/>
        <v>5</v>
      </c>
      <c r="EI29" s="187">
        <f t="shared" si="17"/>
        <v>5</v>
      </c>
      <c r="EJ29" s="187">
        <v>10</v>
      </c>
      <c r="EK29" s="187">
        <f>Log!$AZ$18</f>
        <v>0</v>
      </c>
      <c r="EL29" s="187">
        <f>Log!$AZ$19</f>
        <v>16</v>
      </c>
      <c r="EM29" s="187">
        <f>Log!$AZ$20</f>
        <v>18.5</v>
      </c>
      <c r="EN29" s="187">
        <f>Log!$AZ$21</f>
        <v>25</v>
      </c>
      <c r="EO29" s="187">
        <f>Log!$AZ$22</f>
        <v>30</v>
      </c>
      <c r="EP29" s="187">
        <f>Log!$AZ$23</f>
        <v>35</v>
      </c>
      <c r="EQ29" s="187">
        <f>Log!$AZ$24</f>
        <v>40</v>
      </c>
      <c r="ES29" s="175" t="str">
        <f t="shared" si="18"/>
        <v/>
      </c>
      <c r="ET29" s="187" t="e">
        <f>IF(Log!AP39=0,#N/A,Log!Z39)</f>
        <v>#N/A</v>
      </c>
      <c r="EU29" s="187">
        <f t="shared" si="24"/>
        <v>54</v>
      </c>
      <c r="EV29" s="187">
        <f t="shared" si="25"/>
        <v>6</v>
      </c>
      <c r="EW29" s="187">
        <f t="shared" si="26"/>
        <v>5</v>
      </c>
      <c r="EX29" s="187">
        <f t="shared" si="27"/>
        <v>5</v>
      </c>
      <c r="EY29" s="187">
        <f t="shared" si="28"/>
        <v>4</v>
      </c>
      <c r="EZ29" s="187">
        <f t="shared" si="29"/>
        <v>4</v>
      </c>
      <c r="FA29" s="187">
        <v>24</v>
      </c>
      <c r="FB29" s="187">
        <f>Log!$BB$37</f>
        <v>54</v>
      </c>
      <c r="FC29" s="187">
        <f>Log!$BB$38</f>
        <v>60</v>
      </c>
      <c r="FD29" s="187">
        <f>Log!$BB$39</f>
        <v>65</v>
      </c>
      <c r="FE29" s="187">
        <f>Log!$BB$40</f>
        <v>70</v>
      </c>
      <c r="FF29" s="187">
        <f>Log!$BB$41</f>
        <v>74</v>
      </c>
      <c r="FG29" s="187">
        <f>Log!$BB$42</f>
        <v>78</v>
      </c>
      <c r="FH29" s="187">
        <f>Log!$BB$43</f>
        <v>84</v>
      </c>
    </row>
    <row r="30" spans="1:164">
      <c r="A30" s="188"/>
      <c r="B30" s="188"/>
      <c r="C30" s="188"/>
      <c r="D30" s="188"/>
      <c r="E30" s="188"/>
      <c r="F30" s="188"/>
      <c r="G30" s="188"/>
      <c r="H30" s="170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71"/>
      <c r="AV30" s="189"/>
      <c r="AW30" s="189"/>
      <c r="AX30" s="189"/>
      <c r="AY30" s="170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71"/>
      <c r="CM30" s="188"/>
      <c r="CN30" s="188"/>
      <c r="CO30" s="188"/>
      <c r="CP30" s="188"/>
      <c r="CQ30" s="188"/>
      <c r="CR30" s="188"/>
      <c r="CS30" s="188"/>
      <c r="CT30" s="188"/>
      <c r="DG30" s="18">
        <f t="shared" si="23"/>
        <v>24</v>
      </c>
      <c r="DH30" s="175" t="str">
        <f>IF(ISBLANK(Log!H40),"",Log!H40)</f>
        <v/>
      </c>
      <c r="DI30" s="156" t="e">
        <f>IF(Log!AH40=0,#N/A,IF(Log!$G$6=Log!$AY$6,(Log!L40+(Log!M40/16)),Log!N40))</f>
        <v>#N/A</v>
      </c>
      <c r="DL30" s="175" t="str">
        <f t="shared" si="5"/>
        <v/>
      </c>
      <c r="DM30" s="155" t="e">
        <f>IF(Log!AJ40=0,#N/A,Log!T40)</f>
        <v>#N/A</v>
      </c>
      <c r="DN30" s="155">
        <f t="shared" si="30"/>
        <v>0.1</v>
      </c>
      <c r="DO30" s="155">
        <f t="shared" si="31"/>
        <v>0.03</v>
      </c>
      <c r="DP30" s="155">
        <f t="shared" si="32"/>
        <v>7.0000000000000007E-2</v>
      </c>
      <c r="DQ30" s="155">
        <f t="shared" si="33"/>
        <v>3.999999999999998E-2</v>
      </c>
      <c r="DR30" s="155">
        <f t="shared" si="34"/>
        <v>7.0000000000000007E-2</v>
      </c>
      <c r="DS30" s="155">
        <v>0.26</v>
      </c>
      <c r="DT30" s="155">
        <f>Log!$BB$28</f>
        <v>0</v>
      </c>
      <c r="DU30" s="155">
        <f>Log!$BB$29</f>
        <v>0.1</v>
      </c>
      <c r="DV30" s="155">
        <f>Log!$BB$30</f>
        <v>0.13</v>
      </c>
      <c r="DW30" s="155">
        <f>Log!$BB$31</f>
        <v>0.2</v>
      </c>
      <c r="DX30" s="155">
        <f>Log!$BB$32</f>
        <v>0.24</v>
      </c>
      <c r="DY30" s="155">
        <f>Log!$BB$33</f>
        <v>0.31</v>
      </c>
      <c r="EB30" s="175" t="str">
        <f t="shared" si="11"/>
        <v/>
      </c>
      <c r="EC30" s="183" t="e">
        <f>IF(Log!AM40=0,#N/A,Log!W40)</f>
        <v>#N/A</v>
      </c>
      <c r="ED30" s="187">
        <f t="shared" si="12"/>
        <v>16</v>
      </c>
      <c r="EE30" s="187">
        <f t="shared" si="13"/>
        <v>2.5</v>
      </c>
      <c r="EF30" s="187">
        <f t="shared" si="14"/>
        <v>6.5</v>
      </c>
      <c r="EG30" s="187">
        <f t="shared" si="15"/>
        <v>5</v>
      </c>
      <c r="EH30" s="187">
        <f t="shared" si="16"/>
        <v>5</v>
      </c>
      <c r="EI30" s="187">
        <f t="shared" si="17"/>
        <v>5</v>
      </c>
      <c r="EJ30" s="187">
        <v>10</v>
      </c>
      <c r="EK30" s="187">
        <f>Log!$AZ$18</f>
        <v>0</v>
      </c>
      <c r="EL30" s="187">
        <f>Log!$AZ$19</f>
        <v>16</v>
      </c>
      <c r="EM30" s="187">
        <f>Log!$AZ$20</f>
        <v>18.5</v>
      </c>
      <c r="EN30" s="187">
        <f>Log!$AZ$21</f>
        <v>25</v>
      </c>
      <c r="EO30" s="187">
        <f>Log!$AZ$22</f>
        <v>30</v>
      </c>
      <c r="EP30" s="187">
        <f>Log!$AZ$23</f>
        <v>35</v>
      </c>
      <c r="EQ30" s="187">
        <f>Log!$AZ$24</f>
        <v>40</v>
      </c>
      <c r="ES30" s="175" t="str">
        <f t="shared" si="18"/>
        <v/>
      </c>
      <c r="ET30" s="187" t="e">
        <f>IF(Log!AP40=0,#N/A,Log!Z40)</f>
        <v>#N/A</v>
      </c>
      <c r="EU30" s="187">
        <f t="shared" si="24"/>
        <v>54</v>
      </c>
      <c r="EV30" s="187">
        <f t="shared" si="25"/>
        <v>6</v>
      </c>
      <c r="EW30" s="187">
        <f t="shared" si="26"/>
        <v>5</v>
      </c>
      <c r="EX30" s="187">
        <f t="shared" si="27"/>
        <v>5</v>
      </c>
      <c r="EY30" s="187">
        <f t="shared" si="28"/>
        <v>4</v>
      </c>
      <c r="EZ30" s="187">
        <f t="shared" si="29"/>
        <v>4</v>
      </c>
      <c r="FA30" s="187">
        <v>24</v>
      </c>
      <c r="FB30" s="187">
        <f>Log!$BB$37</f>
        <v>54</v>
      </c>
      <c r="FC30" s="187">
        <f>Log!$BB$38</f>
        <v>60</v>
      </c>
      <c r="FD30" s="187">
        <f>Log!$BB$39</f>
        <v>65</v>
      </c>
      <c r="FE30" s="187">
        <f>Log!$BB$40</f>
        <v>70</v>
      </c>
      <c r="FF30" s="187">
        <f>Log!$BB$41</f>
        <v>74</v>
      </c>
      <c r="FG30" s="187">
        <f>Log!$BB$42</f>
        <v>78</v>
      </c>
      <c r="FH30" s="187">
        <f>Log!$BB$43</f>
        <v>84</v>
      </c>
    </row>
    <row r="31" spans="1:164">
      <c r="A31" s="188"/>
      <c r="B31" s="188"/>
      <c r="C31" s="188"/>
      <c r="D31" s="188"/>
      <c r="E31" s="188"/>
      <c r="F31" s="188"/>
      <c r="G31" s="188"/>
      <c r="H31" s="170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71"/>
      <c r="AV31" s="189"/>
      <c r="AW31" s="189"/>
      <c r="AX31" s="189"/>
      <c r="AY31" s="170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71"/>
      <c r="CM31" s="188"/>
      <c r="CN31" s="188"/>
      <c r="CO31" s="188"/>
      <c r="CP31" s="188"/>
      <c r="CQ31" s="188"/>
      <c r="CR31" s="188"/>
      <c r="CS31" s="188"/>
      <c r="CT31" s="188"/>
      <c r="DG31" s="18">
        <f t="shared" si="23"/>
        <v>25</v>
      </c>
      <c r="DH31" s="175" t="str">
        <f>IF(ISBLANK(Log!H41),"",Log!H41)</f>
        <v/>
      </c>
      <c r="DI31" s="156" t="e">
        <f>IF(Log!AH41=0,#N/A,IF(Log!$G$6=Log!$AY$6,(Log!L41+(Log!M41/16)),Log!N41))</f>
        <v>#N/A</v>
      </c>
      <c r="DL31" s="175" t="str">
        <f t="shared" si="5"/>
        <v/>
      </c>
      <c r="DM31" s="155" t="e">
        <f>IF(Log!AJ41=0,#N/A,Log!T41)</f>
        <v>#N/A</v>
      </c>
      <c r="DN31" s="155">
        <f t="shared" si="30"/>
        <v>0.1</v>
      </c>
      <c r="DO31" s="155">
        <f t="shared" si="31"/>
        <v>0.03</v>
      </c>
      <c r="DP31" s="155">
        <f t="shared" si="32"/>
        <v>7.0000000000000007E-2</v>
      </c>
      <c r="DQ31" s="155">
        <f t="shared" si="33"/>
        <v>3.999999999999998E-2</v>
      </c>
      <c r="DR31" s="155">
        <f t="shared" si="34"/>
        <v>7.0000000000000007E-2</v>
      </c>
      <c r="DS31" s="155">
        <v>0.26</v>
      </c>
      <c r="DT31" s="155">
        <f>Log!$BB$28</f>
        <v>0</v>
      </c>
      <c r="DU31" s="155">
        <f>Log!$BB$29</f>
        <v>0.1</v>
      </c>
      <c r="DV31" s="155">
        <f>Log!$BB$30</f>
        <v>0.13</v>
      </c>
      <c r="DW31" s="155">
        <f>Log!$BB$31</f>
        <v>0.2</v>
      </c>
      <c r="DX31" s="155">
        <f>Log!$BB$32</f>
        <v>0.24</v>
      </c>
      <c r="DY31" s="155">
        <f>Log!$BB$33</f>
        <v>0.31</v>
      </c>
      <c r="EB31" s="175" t="str">
        <f t="shared" si="11"/>
        <v/>
      </c>
      <c r="EC31" s="183" t="e">
        <f>IF(Log!AM41=0,#N/A,Log!W41)</f>
        <v>#N/A</v>
      </c>
      <c r="ED31" s="187">
        <f t="shared" si="12"/>
        <v>16</v>
      </c>
      <c r="EE31" s="187">
        <f t="shared" si="13"/>
        <v>2.5</v>
      </c>
      <c r="EF31" s="187">
        <f t="shared" si="14"/>
        <v>6.5</v>
      </c>
      <c r="EG31" s="187">
        <f t="shared" si="15"/>
        <v>5</v>
      </c>
      <c r="EH31" s="187">
        <f t="shared" si="16"/>
        <v>5</v>
      </c>
      <c r="EI31" s="187">
        <f t="shared" si="17"/>
        <v>5</v>
      </c>
      <c r="EJ31" s="187">
        <v>10</v>
      </c>
      <c r="EK31" s="187">
        <f>Log!$AZ$18</f>
        <v>0</v>
      </c>
      <c r="EL31" s="187">
        <f>Log!$AZ$19</f>
        <v>16</v>
      </c>
      <c r="EM31" s="187">
        <f>Log!$AZ$20</f>
        <v>18.5</v>
      </c>
      <c r="EN31" s="187">
        <f>Log!$AZ$21</f>
        <v>25</v>
      </c>
      <c r="EO31" s="187">
        <f>Log!$AZ$22</f>
        <v>30</v>
      </c>
      <c r="EP31" s="187">
        <f>Log!$AZ$23</f>
        <v>35</v>
      </c>
      <c r="EQ31" s="187">
        <f>Log!$AZ$24</f>
        <v>40</v>
      </c>
      <c r="ES31" s="175" t="str">
        <f t="shared" si="18"/>
        <v/>
      </c>
      <c r="ET31" s="187" t="e">
        <f>IF(Log!AP41=0,#N/A,Log!Z41)</f>
        <v>#N/A</v>
      </c>
      <c r="EU31" s="187">
        <f t="shared" si="24"/>
        <v>54</v>
      </c>
      <c r="EV31" s="187">
        <f t="shared" si="25"/>
        <v>6</v>
      </c>
      <c r="EW31" s="187">
        <f t="shared" si="26"/>
        <v>5</v>
      </c>
      <c r="EX31" s="187">
        <f t="shared" si="27"/>
        <v>5</v>
      </c>
      <c r="EY31" s="187">
        <f t="shared" si="28"/>
        <v>4</v>
      </c>
      <c r="EZ31" s="187">
        <f t="shared" si="29"/>
        <v>4</v>
      </c>
      <c r="FA31" s="187">
        <v>24</v>
      </c>
      <c r="FB31" s="187">
        <f>Log!$BB$37</f>
        <v>54</v>
      </c>
      <c r="FC31" s="187">
        <f>Log!$BB$38</f>
        <v>60</v>
      </c>
      <c r="FD31" s="187">
        <f>Log!$BB$39</f>
        <v>65</v>
      </c>
      <c r="FE31" s="187">
        <f>Log!$BB$40</f>
        <v>70</v>
      </c>
      <c r="FF31" s="187">
        <f>Log!$BB$41</f>
        <v>74</v>
      </c>
      <c r="FG31" s="187">
        <f>Log!$BB$42</f>
        <v>78</v>
      </c>
      <c r="FH31" s="187">
        <f>Log!$BB$43</f>
        <v>84</v>
      </c>
    </row>
    <row r="32" spans="1:164">
      <c r="A32" s="188"/>
      <c r="B32" s="188"/>
      <c r="C32" s="188"/>
      <c r="D32" s="188"/>
      <c r="E32" s="188"/>
      <c r="F32" s="188"/>
      <c r="G32" s="188"/>
      <c r="H32" s="170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71"/>
      <c r="AV32" s="189"/>
      <c r="AW32" s="189"/>
      <c r="AX32" s="189"/>
      <c r="AY32" s="170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71"/>
      <c r="CM32" s="188"/>
      <c r="CN32" s="188"/>
      <c r="CO32" s="188"/>
      <c r="CP32" s="188"/>
      <c r="CQ32" s="188"/>
      <c r="CR32" s="188"/>
      <c r="CS32" s="188"/>
      <c r="CT32" s="188"/>
      <c r="DG32" s="18">
        <f t="shared" si="23"/>
        <v>26</v>
      </c>
      <c r="DH32" s="175" t="str">
        <f>IF(ISBLANK(Log!H42),"",Log!H42)</f>
        <v/>
      </c>
      <c r="DI32" s="156" t="e">
        <f>IF(Log!AH42=0,#N/A,IF(Log!$G$6=Log!$AY$6,(Log!L42+(Log!M42/16)),Log!N42))</f>
        <v>#N/A</v>
      </c>
      <c r="DL32" s="175" t="str">
        <f t="shared" si="5"/>
        <v/>
      </c>
      <c r="DM32" s="155" t="e">
        <f>IF(Log!AJ42=0,#N/A,Log!T42)</f>
        <v>#N/A</v>
      </c>
      <c r="DN32" s="155">
        <f t="shared" si="30"/>
        <v>0.1</v>
      </c>
      <c r="DO32" s="155">
        <f t="shared" si="31"/>
        <v>0.03</v>
      </c>
      <c r="DP32" s="155">
        <f t="shared" si="32"/>
        <v>7.0000000000000007E-2</v>
      </c>
      <c r="DQ32" s="155">
        <f t="shared" si="33"/>
        <v>3.999999999999998E-2</v>
      </c>
      <c r="DR32" s="155">
        <f t="shared" si="34"/>
        <v>7.0000000000000007E-2</v>
      </c>
      <c r="DS32" s="155">
        <v>0.26</v>
      </c>
      <c r="DT32" s="155">
        <f>Log!$BB$28</f>
        <v>0</v>
      </c>
      <c r="DU32" s="155">
        <f>Log!$BB$29</f>
        <v>0.1</v>
      </c>
      <c r="DV32" s="155">
        <f>Log!$BB$30</f>
        <v>0.13</v>
      </c>
      <c r="DW32" s="155">
        <f>Log!$BB$31</f>
        <v>0.2</v>
      </c>
      <c r="DX32" s="155">
        <f>Log!$BB$32</f>
        <v>0.24</v>
      </c>
      <c r="DY32" s="155">
        <f>Log!$BB$33</f>
        <v>0.31</v>
      </c>
      <c r="EB32" s="175" t="str">
        <f t="shared" si="11"/>
        <v/>
      </c>
      <c r="EC32" s="183" t="e">
        <f>IF(Log!AM42=0,#N/A,Log!W42)</f>
        <v>#N/A</v>
      </c>
      <c r="ED32" s="187">
        <f t="shared" si="12"/>
        <v>16</v>
      </c>
      <c r="EE32" s="187">
        <f t="shared" si="13"/>
        <v>2.5</v>
      </c>
      <c r="EF32" s="187">
        <f t="shared" si="14"/>
        <v>6.5</v>
      </c>
      <c r="EG32" s="187">
        <f t="shared" si="15"/>
        <v>5</v>
      </c>
      <c r="EH32" s="187">
        <f t="shared" si="16"/>
        <v>5</v>
      </c>
      <c r="EI32" s="187">
        <f t="shared" si="17"/>
        <v>5</v>
      </c>
      <c r="EJ32" s="187">
        <v>10</v>
      </c>
      <c r="EK32" s="187">
        <f>Log!$AZ$18</f>
        <v>0</v>
      </c>
      <c r="EL32" s="187">
        <f>Log!$AZ$19</f>
        <v>16</v>
      </c>
      <c r="EM32" s="187">
        <f>Log!$AZ$20</f>
        <v>18.5</v>
      </c>
      <c r="EN32" s="187">
        <f>Log!$AZ$21</f>
        <v>25</v>
      </c>
      <c r="EO32" s="187">
        <f>Log!$AZ$22</f>
        <v>30</v>
      </c>
      <c r="EP32" s="187">
        <f>Log!$AZ$23</f>
        <v>35</v>
      </c>
      <c r="EQ32" s="187">
        <f>Log!$AZ$24</f>
        <v>40</v>
      </c>
      <c r="ES32" s="175" t="str">
        <f t="shared" si="18"/>
        <v/>
      </c>
      <c r="ET32" s="187" t="e">
        <f>IF(Log!AP42=0,#N/A,Log!Z42)</f>
        <v>#N/A</v>
      </c>
      <c r="EU32" s="187">
        <f t="shared" si="24"/>
        <v>54</v>
      </c>
      <c r="EV32" s="187">
        <f t="shared" si="25"/>
        <v>6</v>
      </c>
      <c r="EW32" s="187">
        <f t="shared" si="26"/>
        <v>5</v>
      </c>
      <c r="EX32" s="187">
        <f t="shared" si="27"/>
        <v>5</v>
      </c>
      <c r="EY32" s="187">
        <f t="shared" si="28"/>
        <v>4</v>
      </c>
      <c r="EZ32" s="187">
        <f t="shared" si="29"/>
        <v>4</v>
      </c>
      <c r="FA32" s="187">
        <v>24</v>
      </c>
      <c r="FB32" s="187">
        <f>Log!$BB$37</f>
        <v>54</v>
      </c>
      <c r="FC32" s="187">
        <f>Log!$BB$38</f>
        <v>60</v>
      </c>
      <c r="FD32" s="187">
        <f>Log!$BB$39</f>
        <v>65</v>
      </c>
      <c r="FE32" s="187">
        <f>Log!$BB$40</f>
        <v>70</v>
      </c>
      <c r="FF32" s="187">
        <f>Log!$BB$41</f>
        <v>74</v>
      </c>
      <c r="FG32" s="187">
        <f>Log!$BB$42</f>
        <v>78</v>
      </c>
      <c r="FH32" s="187">
        <f>Log!$BB$43</f>
        <v>84</v>
      </c>
    </row>
    <row r="33" spans="1:164">
      <c r="A33" s="188"/>
      <c r="B33" s="188"/>
      <c r="C33" s="188"/>
      <c r="D33" s="188"/>
      <c r="E33" s="188"/>
      <c r="F33" s="188"/>
      <c r="G33" s="188"/>
      <c r="H33" s="170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71"/>
      <c r="AV33" s="189"/>
      <c r="AW33" s="189"/>
      <c r="AX33" s="189"/>
      <c r="AY33" s="170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71"/>
      <c r="CM33" s="188"/>
      <c r="CN33" s="188"/>
      <c r="CO33" s="188"/>
      <c r="CP33" s="188"/>
      <c r="CQ33" s="188"/>
      <c r="CR33" s="188"/>
      <c r="CS33" s="188"/>
      <c r="CT33" s="188"/>
      <c r="DG33" s="18">
        <f t="shared" si="23"/>
        <v>27</v>
      </c>
      <c r="DH33" s="175" t="str">
        <f>IF(ISBLANK(Log!H43),"",Log!H43)</f>
        <v/>
      </c>
      <c r="DI33" s="156" t="e">
        <f>IF(Log!AH43=0,#N/A,IF(Log!$G$6=Log!$AY$6,(Log!L43+(Log!M43/16)),Log!N43))</f>
        <v>#N/A</v>
      </c>
      <c r="DL33" s="175" t="str">
        <f t="shared" si="5"/>
        <v/>
      </c>
      <c r="DM33" s="155" t="e">
        <f>IF(Log!AJ43=0,#N/A,Log!T43)</f>
        <v>#N/A</v>
      </c>
      <c r="DN33" s="155">
        <f t="shared" si="30"/>
        <v>0.1</v>
      </c>
      <c r="DO33" s="155">
        <f t="shared" si="31"/>
        <v>0.03</v>
      </c>
      <c r="DP33" s="155">
        <f t="shared" si="32"/>
        <v>7.0000000000000007E-2</v>
      </c>
      <c r="DQ33" s="155">
        <f t="shared" si="33"/>
        <v>3.999999999999998E-2</v>
      </c>
      <c r="DR33" s="155">
        <f t="shared" si="34"/>
        <v>7.0000000000000007E-2</v>
      </c>
      <c r="DS33" s="155">
        <v>0.26</v>
      </c>
      <c r="DT33" s="155">
        <f>Log!$BB$28</f>
        <v>0</v>
      </c>
      <c r="DU33" s="155">
        <f>Log!$BB$29</f>
        <v>0.1</v>
      </c>
      <c r="DV33" s="155">
        <f>Log!$BB$30</f>
        <v>0.13</v>
      </c>
      <c r="DW33" s="155">
        <f>Log!$BB$31</f>
        <v>0.2</v>
      </c>
      <c r="DX33" s="155">
        <f>Log!$BB$32</f>
        <v>0.24</v>
      </c>
      <c r="DY33" s="155">
        <f>Log!$BB$33</f>
        <v>0.31</v>
      </c>
      <c r="EB33" s="175" t="str">
        <f t="shared" si="11"/>
        <v/>
      </c>
      <c r="EC33" s="183" t="e">
        <f>IF(Log!AM43=0,#N/A,Log!W43)</f>
        <v>#N/A</v>
      </c>
      <c r="ED33" s="187">
        <f t="shared" si="12"/>
        <v>16</v>
      </c>
      <c r="EE33" s="187">
        <f t="shared" si="13"/>
        <v>2.5</v>
      </c>
      <c r="EF33" s="187">
        <f t="shared" si="14"/>
        <v>6.5</v>
      </c>
      <c r="EG33" s="187">
        <f t="shared" si="15"/>
        <v>5</v>
      </c>
      <c r="EH33" s="187">
        <f t="shared" si="16"/>
        <v>5</v>
      </c>
      <c r="EI33" s="187">
        <f t="shared" si="17"/>
        <v>5</v>
      </c>
      <c r="EJ33" s="187">
        <v>10</v>
      </c>
      <c r="EK33" s="187">
        <f>Log!$AZ$18</f>
        <v>0</v>
      </c>
      <c r="EL33" s="187">
        <f>Log!$AZ$19</f>
        <v>16</v>
      </c>
      <c r="EM33" s="187">
        <f>Log!$AZ$20</f>
        <v>18.5</v>
      </c>
      <c r="EN33" s="187">
        <f>Log!$AZ$21</f>
        <v>25</v>
      </c>
      <c r="EO33" s="187">
        <f>Log!$AZ$22</f>
        <v>30</v>
      </c>
      <c r="EP33" s="187">
        <f>Log!$AZ$23</f>
        <v>35</v>
      </c>
      <c r="EQ33" s="187">
        <f>Log!$AZ$24</f>
        <v>40</v>
      </c>
      <c r="ES33" s="175" t="str">
        <f t="shared" si="18"/>
        <v/>
      </c>
      <c r="ET33" s="187" t="e">
        <f>IF(Log!AP43=0,#N/A,Log!Z43)</f>
        <v>#N/A</v>
      </c>
      <c r="EU33" s="187">
        <f t="shared" si="24"/>
        <v>54</v>
      </c>
      <c r="EV33" s="187">
        <f t="shared" si="25"/>
        <v>6</v>
      </c>
      <c r="EW33" s="187">
        <f t="shared" si="26"/>
        <v>5</v>
      </c>
      <c r="EX33" s="187">
        <f t="shared" si="27"/>
        <v>5</v>
      </c>
      <c r="EY33" s="187">
        <f t="shared" si="28"/>
        <v>4</v>
      </c>
      <c r="EZ33" s="187">
        <f t="shared" si="29"/>
        <v>4</v>
      </c>
      <c r="FA33" s="187">
        <v>24</v>
      </c>
      <c r="FB33" s="187">
        <f>Log!$BB$37</f>
        <v>54</v>
      </c>
      <c r="FC33" s="187">
        <f>Log!$BB$38</f>
        <v>60</v>
      </c>
      <c r="FD33" s="187">
        <f>Log!$BB$39</f>
        <v>65</v>
      </c>
      <c r="FE33" s="187">
        <f>Log!$BB$40</f>
        <v>70</v>
      </c>
      <c r="FF33" s="187">
        <f>Log!$BB$41</f>
        <v>74</v>
      </c>
      <c r="FG33" s="187">
        <f>Log!$BB$42</f>
        <v>78</v>
      </c>
      <c r="FH33" s="187">
        <f>Log!$BB$43</f>
        <v>84</v>
      </c>
    </row>
    <row r="34" spans="1:164">
      <c r="A34" s="188"/>
      <c r="B34" s="188"/>
      <c r="C34" s="188"/>
      <c r="D34" s="188"/>
      <c r="E34" s="188"/>
      <c r="F34" s="188"/>
      <c r="G34" s="188"/>
      <c r="H34" s="170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71"/>
      <c r="AV34" s="189"/>
      <c r="AW34" s="189"/>
      <c r="AX34" s="189"/>
      <c r="AY34" s="170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71"/>
      <c r="CM34" s="188"/>
      <c r="CN34" s="188"/>
      <c r="CO34" s="188"/>
      <c r="CP34" s="188"/>
      <c r="CQ34" s="188"/>
      <c r="CR34" s="188"/>
      <c r="CS34" s="188"/>
      <c r="CT34" s="188"/>
      <c r="DG34" s="18">
        <f t="shared" si="23"/>
        <v>28</v>
      </c>
      <c r="DH34" s="175" t="str">
        <f>IF(ISBLANK(Log!H44),"",Log!H44)</f>
        <v/>
      </c>
      <c r="DI34" s="156" t="e">
        <f>IF(Log!AH44=0,#N/A,IF(Log!$G$6=Log!$AY$6,(Log!L44+(Log!M44/16)),Log!N44))</f>
        <v>#N/A</v>
      </c>
      <c r="DL34" s="175" t="str">
        <f t="shared" si="5"/>
        <v/>
      </c>
      <c r="DM34" s="155" t="e">
        <f>IF(Log!AJ44=0,#N/A,Log!T44)</f>
        <v>#N/A</v>
      </c>
      <c r="DN34" s="155">
        <f t="shared" si="30"/>
        <v>0.1</v>
      </c>
      <c r="DO34" s="155">
        <f t="shared" si="31"/>
        <v>0.03</v>
      </c>
      <c r="DP34" s="155">
        <f t="shared" si="32"/>
        <v>7.0000000000000007E-2</v>
      </c>
      <c r="DQ34" s="155">
        <f t="shared" si="33"/>
        <v>3.999999999999998E-2</v>
      </c>
      <c r="DR34" s="155">
        <f t="shared" si="34"/>
        <v>7.0000000000000007E-2</v>
      </c>
      <c r="DS34" s="155">
        <v>0.26</v>
      </c>
      <c r="DT34" s="155">
        <f>Log!$BB$28</f>
        <v>0</v>
      </c>
      <c r="DU34" s="155">
        <f>Log!$BB$29</f>
        <v>0.1</v>
      </c>
      <c r="DV34" s="155">
        <f>Log!$BB$30</f>
        <v>0.13</v>
      </c>
      <c r="DW34" s="155">
        <f>Log!$BB$31</f>
        <v>0.2</v>
      </c>
      <c r="DX34" s="155">
        <f>Log!$BB$32</f>
        <v>0.24</v>
      </c>
      <c r="DY34" s="155">
        <f>Log!$BB$33</f>
        <v>0.31</v>
      </c>
      <c r="EB34" s="175" t="str">
        <f t="shared" si="11"/>
        <v/>
      </c>
      <c r="EC34" s="183" t="e">
        <f>IF(Log!AM44=0,#N/A,Log!W44)</f>
        <v>#N/A</v>
      </c>
      <c r="ED34" s="187">
        <f t="shared" si="12"/>
        <v>16</v>
      </c>
      <c r="EE34" s="187">
        <f t="shared" si="13"/>
        <v>2.5</v>
      </c>
      <c r="EF34" s="187">
        <f t="shared" si="14"/>
        <v>6.5</v>
      </c>
      <c r="EG34" s="187">
        <f t="shared" si="15"/>
        <v>5</v>
      </c>
      <c r="EH34" s="187">
        <f t="shared" si="16"/>
        <v>5</v>
      </c>
      <c r="EI34" s="187">
        <f t="shared" si="17"/>
        <v>5</v>
      </c>
      <c r="EJ34" s="187">
        <v>10</v>
      </c>
      <c r="EK34" s="187">
        <f>Log!$AZ$18</f>
        <v>0</v>
      </c>
      <c r="EL34" s="187">
        <f>Log!$AZ$19</f>
        <v>16</v>
      </c>
      <c r="EM34" s="187">
        <f>Log!$AZ$20</f>
        <v>18.5</v>
      </c>
      <c r="EN34" s="187">
        <f>Log!$AZ$21</f>
        <v>25</v>
      </c>
      <c r="EO34" s="187">
        <f>Log!$AZ$22</f>
        <v>30</v>
      </c>
      <c r="EP34" s="187">
        <f>Log!$AZ$23</f>
        <v>35</v>
      </c>
      <c r="EQ34" s="187">
        <f>Log!$AZ$24</f>
        <v>40</v>
      </c>
      <c r="ES34" s="175" t="str">
        <f t="shared" si="18"/>
        <v/>
      </c>
      <c r="ET34" s="187" t="e">
        <f>IF(Log!AP44=0,#N/A,Log!Z44)</f>
        <v>#N/A</v>
      </c>
      <c r="EU34" s="187">
        <f t="shared" si="24"/>
        <v>54</v>
      </c>
      <c r="EV34" s="187">
        <f t="shared" si="25"/>
        <v>6</v>
      </c>
      <c r="EW34" s="187">
        <f t="shared" si="26"/>
        <v>5</v>
      </c>
      <c r="EX34" s="187">
        <f t="shared" si="27"/>
        <v>5</v>
      </c>
      <c r="EY34" s="187">
        <f t="shared" si="28"/>
        <v>4</v>
      </c>
      <c r="EZ34" s="187">
        <f t="shared" si="29"/>
        <v>4</v>
      </c>
      <c r="FA34" s="187">
        <v>24</v>
      </c>
      <c r="FB34" s="187">
        <f>Log!$BB$37</f>
        <v>54</v>
      </c>
      <c r="FC34" s="187">
        <f>Log!$BB$38</f>
        <v>60</v>
      </c>
      <c r="FD34" s="187">
        <f>Log!$BB$39</f>
        <v>65</v>
      </c>
      <c r="FE34" s="187">
        <f>Log!$BB$40</f>
        <v>70</v>
      </c>
      <c r="FF34" s="187">
        <f>Log!$BB$41</f>
        <v>74</v>
      </c>
      <c r="FG34" s="187">
        <f>Log!$BB$42</f>
        <v>78</v>
      </c>
      <c r="FH34" s="187">
        <f>Log!$BB$43</f>
        <v>84</v>
      </c>
    </row>
    <row r="35" spans="1:164">
      <c r="A35" s="188"/>
      <c r="B35" s="188"/>
      <c r="C35" s="188"/>
      <c r="D35" s="188"/>
      <c r="E35" s="188"/>
      <c r="F35" s="188"/>
      <c r="G35" s="188"/>
      <c r="H35" s="170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71"/>
      <c r="AV35" s="189"/>
      <c r="AW35" s="189"/>
      <c r="AX35" s="189"/>
      <c r="AY35" s="170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71"/>
      <c r="CM35" s="188"/>
      <c r="CN35" s="188"/>
      <c r="CO35" s="188"/>
      <c r="CP35" s="188"/>
      <c r="CQ35" s="188"/>
      <c r="CR35" s="188"/>
      <c r="CS35" s="188"/>
      <c r="CT35" s="188"/>
      <c r="DG35" s="18">
        <f t="shared" si="23"/>
        <v>29</v>
      </c>
      <c r="DH35" s="175" t="str">
        <f>IF(ISBLANK(Log!H45),"",Log!H45)</f>
        <v/>
      </c>
      <c r="DI35" s="156" t="e">
        <f>IF(Log!AH45=0,#N/A,IF(Log!$G$6=Log!$AY$6,(Log!L45+(Log!M45/16)),Log!N45))</f>
        <v>#N/A</v>
      </c>
      <c r="DL35" s="175" t="str">
        <f t="shared" si="5"/>
        <v/>
      </c>
      <c r="DM35" s="155" t="e">
        <f>IF(Log!AJ45=0,#N/A,Log!T45)</f>
        <v>#N/A</v>
      </c>
      <c r="DN35" s="155">
        <f t="shared" si="30"/>
        <v>0.1</v>
      </c>
      <c r="DO35" s="155">
        <f t="shared" si="31"/>
        <v>0.03</v>
      </c>
      <c r="DP35" s="155">
        <f t="shared" si="32"/>
        <v>7.0000000000000007E-2</v>
      </c>
      <c r="DQ35" s="155">
        <f t="shared" si="33"/>
        <v>3.999999999999998E-2</v>
      </c>
      <c r="DR35" s="155">
        <f t="shared" si="34"/>
        <v>7.0000000000000007E-2</v>
      </c>
      <c r="DS35" s="155">
        <v>0.26</v>
      </c>
      <c r="DT35" s="155">
        <f>Log!$BB$28</f>
        <v>0</v>
      </c>
      <c r="DU35" s="155">
        <f>Log!$BB$29</f>
        <v>0.1</v>
      </c>
      <c r="DV35" s="155">
        <f>Log!$BB$30</f>
        <v>0.13</v>
      </c>
      <c r="DW35" s="155">
        <f>Log!$BB$31</f>
        <v>0.2</v>
      </c>
      <c r="DX35" s="155">
        <f>Log!$BB$32</f>
        <v>0.24</v>
      </c>
      <c r="DY35" s="155">
        <f>Log!$BB$33</f>
        <v>0.31</v>
      </c>
      <c r="EB35" s="175" t="str">
        <f t="shared" si="11"/>
        <v/>
      </c>
      <c r="EC35" s="183" t="e">
        <f>IF(Log!AM45=0,#N/A,Log!W45)</f>
        <v>#N/A</v>
      </c>
      <c r="ED35" s="187">
        <f t="shared" si="12"/>
        <v>16</v>
      </c>
      <c r="EE35" s="187">
        <f t="shared" si="13"/>
        <v>2.5</v>
      </c>
      <c r="EF35" s="187">
        <f t="shared" si="14"/>
        <v>6.5</v>
      </c>
      <c r="EG35" s="187">
        <f t="shared" si="15"/>
        <v>5</v>
      </c>
      <c r="EH35" s="187">
        <f t="shared" si="16"/>
        <v>5</v>
      </c>
      <c r="EI35" s="187">
        <f t="shared" si="17"/>
        <v>5</v>
      </c>
      <c r="EJ35" s="187">
        <v>10</v>
      </c>
      <c r="EK35" s="187">
        <f>Log!$AZ$18</f>
        <v>0</v>
      </c>
      <c r="EL35" s="187">
        <f>Log!$AZ$19</f>
        <v>16</v>
      </c>
      <c r="EM35" s="187">
        <f>Log!$AZ$20</f>
        <v>18.5</v>
      </c>
      <c r="EN35" s="187">
        <f>Log!$AZ$21</f>
        <v>25</v>
      </c>
      <c r="EO35" s="187">
        <f>Log!$AZ$22</f>
        <v>30</v>
      </c>
      <c r="EP35" s="187">
        <f>Log!$AZ$23</f>
        <v>35</v>
      </c>
      <c r="EQ35" s="187">
        <f>Log!$AZ$24</f>
        <v>40</v>
      </c>
      <c r="ES35" s="175" t="str">
        <f t="shared" si="18"/>
        <v/>
      </c>
      <c r="ET35" s="187" t="e">
        <f>IF(Log!AP45=0,#N/A,Log!Z45)</f>
        <v>#N/A</v>
      </c>
      <c r="EU35" s="187">
        <f t="shared" si="24"/>
        <v>54</v>
      </c>
      <c r="EV35" s="187">
        <f t="shared" si="25"/>
        <v>6</v>
      </c>
      <c r="EW35" s="187">
        <f t="shared" si="26"/>
        <v>5</v>
      </c>
      <c r="EX35" s="187">
        <f t="shared" si="27"/>
        <v>5</v>
      </c>
      <c r="EY35" s="187">
        <f t="shared" si="28"/>
        <v>4</v>
      </c>
      <c r="EZ35" s="187">
        <f t="shared" si="29"/>
        <v>4</v>
      </c>
      <c r="FA35" s="187">
        <v>24</v>
      </c>
      <c r="FB35" s="187">
        <f>Log!$BB$37</f>
        <v>54</v>
      </c>
      <c r="FC35" s="187">
        <f>Log!$BB$38</f>
        <v>60</v>
      </c>
      <c r="FD35" s="187">
        <f>Log!$BB$39</f>
        <v>65</v>
      </c>
      <c r="FE35" s="187">
        <f>Log!$BB$40</f>
        <v>70</v>
      </c>
      <c r="FF35" s="187">
        <f>Log!$BB$41</f>
        <v>74</v>
      </c>
      <c r="FG35" s="187">
        <f>Log!$BB$42</f>
        <v>78</v>
      </c>
      <c r="FH35" s="187">
        <f>Log!$BB$43</f>
        <v>84</v>
      </c>
    </row>
    <row r="36" spans="1:164">
      <c r="A36" s="188"/>
      <c r="B36" s="188"/>
      <c r="C36" s="188"/>
      <c r="D36" s="188"/>
      <c r="E36" s="188"/>
      <c r="F36" s="188"/>
      <c r="G36" s="188"/>
      <c r="H36" s="170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71"/>
      <c r="AV36" s="189"/>
      <c r="AW36" s="189"/>
      <c r="AX36" s="189"/>
      <c r="AY36" s="170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71"/>
      <c r="CM36" s="188"/>
      <c r="CN36" s="188"/>
      <c r="CO36" s="188"/>
      <c r="CP36" s="188"/>
      <c r="CQ36" s="188"/>
      <c r="CR36" s="188"/>
      <c r="CS36" s="188"/>
      <c r="CT36" s="188"/>
      <c r="DG36" s="18">
        <f t="shared" si="23"/>
        <v>30</v>
      </c>
      <c r="DH36" s="175" t="str">
        <f>IF(ISBLANK(Log!H46),"",Log!H46)</f>
        <v/>
      </c>
      <c r="DI36" s="156" t="e">
        <f>IF(Log!AH46=0,#N/A,IF(Log!$G$6=Log!$AY$6,(Log!L46+(Log!M46/16)),Log!N46))</f>
        <v>#N/A</v>
      </c>
      <c r="DL36" s="175" t="str">
        <f t="shared" si="5"/>
        <v/>
      </c>
      <c r="DM36" s="155" t="e">
        <f>IF(Log!AJ46=0,#N/A,Log!T46)</f>
        <v>#N/A</v>
      </c>
      <c r="DN36" s="155">
        <f t="shared" si="30"/>
        <v>0.1</v>
      </c>
      <c r="DO36" s="155">
        <f t="shared" si="31"/>
        <v>0.03</v>
      </c>
      <c r="DP36" s="155">
        <f t="shared" si="32"/>
        <v>7.0000000000000007E-2</v>
      </c>
      <c r="DQ36" s="155">
        <f t="shared" si="33"/>
        <v>3.999999999999998E-2</v>
      </c>
      <c r="DR36" s="155">
        <f t="shared" si="34"/>
        <v>7.0000000000000007E-2</v>
      </c>
      <c r="DS36" s="155">
        <v>0.26</v>
      </c>
      <c r="DT36" s="155">
        <f>Log!$BB$28</f>
        <v>0</v>
      </c>
      <c r="DU36" s="155">
        <f>Log!$BB$29</f>
        <v>0.1</v>
      </c>
      <c r="DV36" s="155">
        <f>Log!$BB$30</f>
        <v>0.13</v>
      </c>
      <c r="DW36" s="155">
        <f>Log!$BB$31</f>
        <v>0.2</v>
      </c>
      <c r="DX36" s="155">
        <f>Log!$BB$32</f>
        <v>0.24</v>
      </c>
      <c r="DY36" s="155">
        <f>Log!$BB$33</f>
        <v>0.31</v>
      </c>
      <c r="EB36" s="175" t="str">
        <f t="shared" si="11"/>
        <v/>
      </c>
      <c r="EC36" s="183" t="e">
        <f>IF(Log!AM46=0,#N/A,Log!W46)</f>
        <v>#N/A</v>
      </c>
      <c r="ED36" s="187">
        <f t="shared" si="12"/>
        <v>16</v>
      </c>
      <c r="EE36" s="187">
        <f t="shared" si="13"/>
        <v>2.5</v>
      </c>
      <c r="EF36" s="187">
        <f t="shared" si="14"/>
        <v>6.5</v>
      </c>
      <c r="EG36" s="187">
        <f t="shared" si="15"/>
        <v>5</v>
      </c>
      <c r="EH36" s="187">
        <f t="shared" si="16"/>
        <v>5</v>
      </c>
      <c r="EI36" s="187">
        <f t="shared" si="17"/>
        <v>5</v>
      </c>
      <c r="EJ36" s="187">
        <v>10</v>
      </c>
      <c r="EK36" s="187">
        <f>Log!$AZ$18</f>
        <v>0</v>
      </c>
      <c r="EL36" s="187">
        <f>Log!$AZ$19</f>
        <v>16</v>
      </c>
      <c r="EM36" s="187">
        <f>Log!$AZ$20</f>
        <v>18.5</v>
      </c>
      <c r="EN36" s="187">
        <f>Log!$AZ$21</f>
        <v>25</v>
      </c>
      <c r="EO36" s="187">
        <f>Log!$AZ$22</f>
        <v>30</v>
      </c>
      <c r="EP36" s="187">
        <f>Log!$AZ$23</f>
        <v>35</v>
      </c>
      <c r="EQ36" s="187">
        <f>Log!$AZ$24</f>
        <v>40</v>
      </c>
      <c r="ES36" s="175" t="str">
        <f t="shared" si="18"/>
        <v/>
      </c>
      <c r="ET36" s="187" t="e">
        <f>IF(Log!AP46=0,#N/A,Log!Z46)</f>
        <v>#N/A</v>
      </c>
      <c r="EU36" s="187">
        <f t="shared" si="24"/>
        <v>54</v>
      </c>
      <c r="EV36" s="187">
        <f t="shared" si="25"/>
        <v>6</v>
      </c>
      <c r="EW36" s="187">
        <f t="shared" si="26"/>
        <v>5</v>
      </c>
      <c r="EX36" s="187">
        <f t="shared" si="27"/>
        <v>5</v>
      </c>
      <c r="EY36" s="187">
        <f t="shared" si="28"/>
        <v>4</v>
      </c>
      <c r="EZ36" s="187">
        <f t="shared" si="29"/>
        <v>4</v>
      </c>
      <c r="FA36" s="187">
        <v>24</v>
      </c>
      <c r="FB36" s="187">
        <f>Log!$BB$37</f>
        <v>54</v>
      </c>
      <c r="FC36" s="187">
        <f>Log!$BB$38</f>
        <v>60</v>
      </c>
      <c r="FD36" s="187">
        <f>Log!$BB$39</f>
        <v>65</v>
      </c>
      <c r="FE36" s="187">
        <f>Log!$BB$40</f>
        <v>70</v>
      </c>
      <c r="FF36" s="187">
        <f>Log!$BB$41</f>
        <v>74</v>
      </c>
      <c r="FG36" s="187">
        <f>Log!$BB$42</f>
        <v>78</v>
      </c>
      <c r="FH36" s="187">
        <f>Log!$BB$43</f>
        <v>84</v>
      </c>
    </row>
    <row r="37" spans="1:164">
      <c r="A37" s="188"/>
      <c r="B37" s="188"/>
      <c r="C37" s="188"/>
      <c r="D37" s="188"/>
      <c r="E37" s="188"/>
      <c r="F37" s="188"/>
      <c r="G37" s="188"/>
      <c r="H37" s="170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71"/>
      <c r="AV37" s="189"/>
      <c r="AW37" s="189"/>
      <c r="AX37" s="189"/>
      <c r="AY37" s="170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71"/>
      <c r="CM37" s="188"/>
      <c r="CN37" s="188"/>
      <c r="CO37" s="188"/>
      <c r="CP37" s="188"/>
      <c r="CQ37" s="188"/>
      <c r="CR37" s="188"/>
      <c r="CS37" s="188"/>
      <c r="CT37" s="188"/>
      <c r="DG37" s="18">
        <f t="shared" si="23"/>
        <v>31</v>
      </c>
      <c r="DH37" s="175" t="str">
        <f>IF(ISBLANK(Log!H47),"",Log!H47)</f>
        <v/>
      </c>
      <c r="DI37" s="156" t="e">
        <f>IF(Log!AH47=0,#N/A,IF(Log!$G$6=Log!$AY$6,(Log!L47+(Log!M47/16)),Log!N47))</f>
        <v>#N/A</v>
      </c>
      <c r="DL37" s="175" t="str">
        <f t="shared" si="5"/>
        <v/>
      </c>
      <c r="DM37" s="155" t="e">
        <f>IF(Log!AJ47=0,#N/A,Log!T47)</f>
        <v>#N/A</v>
      </c>
      <c r="DN37" s="155">
        <f t="shared" si="30"/>
        <v>0.1</v>
      </c>
      <c r="DO37" s="155">
        <f t="shared" si="31"/>
        <v>0.03</v>
      </c>
      <c r="DP37" s="155">
        <f t="shared" si="32"/>
        <v>7.0000000000000007E-2</v>
      </c>
      <c r="DQ37" s="155">
        <f t="shared" si="33"/>
        <v>3.999999999999998E-2</v>
      </c>
      <c r="DR37" s="155">
        <f t="shared" si="34"/>
        <v>7.0000000000000007E-2</v>
      </c>
      <c r="DS37" s="155">
        <v>0.26</v>
      </c>
      <c r="DT37" s="155">
        <f>Log!$BB$28</f>
        <v>0</v>
      </c>
      <c r="DU37" s="155">
        <f>Log!$BB$29</f>
        <v>0.1</v>
      </c>
      <c r="DV37" s="155">
        <f>Log!$BB$30</f>
        <v>0.13</v>
      </c>
      <c r="DW37" s="155">
        <f>Log!$BB$31</f>
        <v>0.2</v>
      </c>
      <c r="DX37" s="155">
        <f>Log!$BB$32</f>
        <v>0.24</v>
      </c>
      <c r="DY37" s="155">
        <f>Log!$BB$33</f>
        <v>0.31</v>
      </c>
      <c r="EB37" s="175" t="str">
        <f t="shared" si="11"/>
        <v/>
      </c>
      <c r="EC37" s="183" t="e">
        <f>IF(Log!AM47=0,#N/A,Log!W47)</f>
        <v>#N/A</v>
      </c>
      <c r="ED37" s="187">
        <f t="shared" si="12"/>
        <v>16</v>
      </c>
      <c r="EE37" s="187">
        <f t="shared" si="13"/>
        <v>2.5</v>
      </c>
      <c r="EF37" s="187">
        <f t="shared" si="14"/>
        <v>6.5</v>
      </c>
      <c r="EG37" s="187">
        <f t="shared" si="15"/>
        <v>5</v>
      </c>
      <c r="EH37" s="187">
        <f t="shared" si="16"/>
        <v>5</v>
      </c>
      <c r="EI37" s="187">
        <f t="shared" si="17"/>
        <v>5</v>
      </c>
      <c r="EJ37" s="187">
        <v>10</v>
      </c>
      <c r="EK37" s="187">
        <f>Log!$AZ$18</f>
        <v>0</v>
      </c>
      <c r="EL37" s="187">
        <f>Log!$AZ$19</f>
        <v>16</v>
      </c>
      <c r="EM37" s="187">
        <f>Log!$AZ$20</f>
        <v>18.5</v>
      </c>
      <c r="EN37" s="187">
        <f>Log!$AZ$21</f>
        <v>25</v>
      </c>
      <c r="EO37" s="187">
        <f>Log!$AZ$22</f>
        <v>30</v>
      </c>
      <c r="EP37" s="187">
        <f>Log!$AZ$23</f>
        <v>35</v>
      </c>
      <c r="EQ37" s="187">
        <f>Log!$AZ$24</f>
        <v>40</v>
      </c>
      <c r="ES37" s="175" t="str">
        <f t="shared" si="18"/>
        <v/>
      </c>
      <c r="ET37" s="187" t="e">
        <f>IF(Log!AP47=0,#N/A,Log!Z47)</f>
        <v>#N/A</v>
      </c>
      <c r="EU37" s="187">
        <f t="shared" si="24"/>
        <v>54</v>
      </c>
      <c r="EV37" s="187">
        <f t="shared" si="25"/>
        <v>6</v>
      </c>
      <c r="EW37" s="187">
        <f t="shared" si="26"/>
        <v>5</v>
      </c>
      <c r="EX37" s="187">
        <f t="shared" si="27"/>
        <v>5</v>
      </c>
      <c r="EY37" s="187">
        <f t="shared" si="28"/>
        <v>4</v>
      </c>
      <c r="EZ37" s="187">
        <f t="shared" si="29"/>
        <v>4</v>
      </c>
      <c r="FA37" s="187">
        <v>24</v>
      </c>
      <c r="FB37" s="187">
        <f>Log!$BB$37</f>
        <v>54</v>
      </c>
      <c r="FC37" s="187">
        <f>Log!$BB$38</f>
        <v>60</v>
      </c>
      <c r="FD37" s="187">
        <f>Log!$BB$39</f>
        <v>65</v>
      </c>
      <c r="FE37" s="187">
        <f>Log!$BB$40</f>
        <v>70</v>
      </c>
      <c r="FF37" s="187">
        <f>Log!$BB$41</f>
        <v>74</v>
      </c>
      <c r="FG37" s="187">
        <f>Log!$BB$42</f>
        <v>78</v>
      </c>
      <c r="FH37" s="187">
        <f>Log!$BB$43</f>
        <v>84</v>
      </c>
    </row>
    <row r="38" spans="1:164">
      <c r="A38" s="188"/>
      <c r="B38" s="188"/>
      <c r="C38" s="188"/>
      <c r="D38" s="188"/>
      <c r="E38" s="188"/>
      <c r="F38" s="188"/>
      <c r="G38" s="188"/>
      <c r="H38" s="170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71"/>
      <c r="AV38" s="189"/>
      <c r="AW38" s="189"/>
      <c r="AX38" s="189"/>
      <c r="AY38" s="170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71"/>
      <c r="CM38" s="188"/>
      <c r="CN38" s="188"/>
      <c r="CO38" s="188"/>
      <c r="CP38" s="188"/>
      <c r="CQ38" s="188"/>
      <c r="CR38" s="188"/>
      <c r="CS38" s="188"/>
      <c r="CT38" s="188"/>
      <c r="DG38" s="18">
        <f t="shared" si="23"/>
        <v>32</v>
      </c>
      <c r="DH38" s="175" t="str">
        <f>IF(ISBLANK(Log!H48),"",Log!H48)</f>
        <v/>
      </c>
      <c r="DI38" s="156" t="e">
        <f>IF(Log!AH48=0,#N/A,IF(Log!$G$6=Log!$AY$6,(Log!L48+(Log!M48/16)),Log!N48))</f>
        <v>#N/A</v>
      </c>
      <c r="DL38" s="175" t="str">
        <f t="shared" si="5"/>
        <v/>
      </c>
      <c r="DM38" s="155" t="e">
        <f>IF(Log!AJ48=0,#N/A,Log!T48)</f>
        <v>#N/A</v>
      </c>
      <c r="DN38" s="155">
        <f t="shared" si="30"/>
        <v>0.1</v>
      </c>
      <c r="DO38" s="155">
        <f t="shared" si="31"/>
        <v>0.03</v>
      </c>
      <c r="DP38" s="155">
        <f t="shared" si="32"/>
        <v>7.0000000000000007E-2</v>
      </c>
      <c r="DQ38" s="155">
        <f t="shared" si="33"/>
        <v>3.999999999999998E-2</v>
      </c>
      <c r="DR38" s="155">
        <f t="shared" si="34"/>
        <v>7.0000000000000007E-2</v>
      </c>
      <c r="DS38" s="155">
        <v>0.26</v>
      </c>
      <c r="DT38" s="155">
        <f>Log!$BB$28</f>
        <v>0</v>
      </c>
      <c r="DU38" s="155">
        <f>Log!$BB$29</f>
        <v>0.1</v>
      </c>
      <c r="DV38" s="155">
        <f>Log!$BB$30</f>
        <v>0.13</v>
      </c>
      <c r="DW38" s="155">
        <f>Log!$BB$31</f>
        <v>0.2</v>
      </c>
      <c r="DX38" s="155">
        <f>Log!$BB$32</f>
        <v>0.24</v>
      </c>
      <c r="DY38" s="155">
        <f>Log!$BB$33</f>
        <v>0.31</v>
      </c>
      <c r="EB38" s="175" t="str">
        <f t="shared" si="11"/>
        <v/>
      </c>
      <c r="EC38" s="183" t="e">
        <f>IF(Log!AM48=0,#N/A,Log!W48)</f>
        <v>#N/A</v>
      </c>
      <c r="ED38" s="187">
        <f t="shared" si="12"/>
        <v>16</v>
      </c>
      <c r="EE38" s="187">
        <f t="shared" si="13"/>
        <v>2.5</v>
      </c>
      <c r="EF38" s="187">
        <f t="shared" si="14"/>
        <v>6.5</v>
      </c>
      <c r="EG38" s="187">
        <f t="shared" si="15"/>
        <v>5</v>
      </c>
      <c r="EH38" s="187">
        <f t="shared" si="16"/>
        <v>5</v>
      </c>
      <c r="EI38" s="187">
        <f t="shared" si="17"/>
        <v>5</v>
      </c>
      <c r="EJ38" s="187">
        <v>10</v>
      </c>
      <c r="EK38" s="187">
        <f>Log!$AZ$18</f>
        <v>0</v>
      </c>
      <c r="EL38" s="187">
        <f>Log!$AZ$19</f>
        <v>16</v>
      </c>
      <c r="EM38" s="187">
        <f>Log!$AZ$20</f>
        <v>18.5</v>
      </c>
      <c r="EN38" s="187">
        <f>Log!$AZ$21</f>
        <v>25</v>
      </c>
      <c r="EO38" s="187">
        <f>Log!$AZ$22</f>
        <v>30</v>
      </c>
      <c r="EP38" s="187">
        <f>Log!$AZ$23</f>
        <v>35</v>
      </c>
      <c r="EQ38" s="187">
        <f>Log!$AZ$24</f>
        <v>40</v>
      </c>
      <c r="ES38" s="175" t="str">
        <f t="shared" si="18"/>
        <v/>
      </c>
      <c r="ET38" s="187" t="e">
        <f>IF(Log!AP48=0,#N/A,Log!Z48)</f>
        <v>#N/A</v>
      </c>
      <c r="EU38" s="187">
        <f t="shared" si="24"/>
        <v>54</v>
      </c>
      <c r="EV38" s="187">
        <f t="shared" si="25"/>
        <v>6</v>
      </c>
      <c r="EW38" s="187">
        <f t="shared" si="26"/>
        <v>5</v>
      </c>
      <c r="EX38" s="187">
        <f t="shared" si="27"/>
        <v>5</v>
      </c>
      <c r="EY38" s="187">
        <f t="shared" si="28"/>
        <v>4</v>
      </c>
      <c r="EZ38" s="187">
        <f t="shared" si="29"/>
        <v>4</v>
      </c>
      <c r="FA38" s="187">
        <v>24</v>
      </c>
      <c r="FB38" s="187">
        <f>Log!$BB$37</f>
        <v>54</v>
      </c>
      <c r="FC38" s="187">
        <f>Log!$BB$38</f>
        <v>60</v>
      </c>
      <c r="FD38" s="187">
        <f>Log!$BB$39</f>
        <v>65</v>
      </c>
      <c r="FE38" s="187">
        <f>Log!$BB$40</f>
        <v>70</v>
      </c>
      <c r="FF38" s="187">
        <f>Log!$BB$41</f>
        <v>74</v>
      </c>
      <c r="FG38" s="187">
        <f>Log!$BB$42</f>
        <v>78</v>
      </c>
      <c r="FH38" s="187">
        <f>Log!$BB$43</f>
        <v>84</v>
      </c>
    </row>
    <row r="39" spans="1:164" ht="15.75" thickBot="1">
      <c r="A39" s="188"/>
      <c r="B39" s="188"/>
      <c r="C39" s="188"/>
      <c r="D39" s="188"/>
      <c r="E39" s="188"/>
      <c r="F39" s="188"/>
      <c r="G39" s="188"/>
      <c r="H39" s="172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4"/>
      <c r="AV39" s="189"/>
      <c r="AW39" s="189"/>
      <c r="AX39" s="189"/>
      <c r="AY39" s="172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4"/>
      <c r="CM39" s="188"/>
      <c r="CN39" s="188"/>
      <c r="CO39" s="188"/>
      <c r="CP39" s="188"/>
      <c r="CQ39" s="188"/>
      <c r="CR39" s="188"/>
      <c r="CS39" s="188"/>
      <c r="CT39" s="188"/>
      <c r="DG39" s="18">
        <f t="shared" si="23"/>
        <v>33</v>
      </c>
      <c r="DH39" s="175" t="str">
        <f>IF(ISBLANK(Log!H49),"",Log!H49)</f>
        <v/>
      </c>
      <c r="DI39" s="156" t="e">
        <f>IF(Log!AH49=0,#N/A,IF(Log!$G$6=Log!$AY$6,(Log!L49+(Log!M49/16)),Log!N49))</f>
        <v>#N/A</v>
      </c>
      <c r="DL39" s="175" t="str">
        <f t="shared" si="5"/>
        <v/>
      </c>
      <c r="DM39" s="155" t="e">
        <f>IF(Log!AJ49=0,#N/A,Log!T49)</f>
        <v>#N/A</v>
      </c>
      <c r="DN39" s="155">
        <f t="shared" si="30"/>
        <v>0.1</v>
      </c>
      <c r="DO39" s="155">
        <f t="shared" si="31"/>
        <v>0.03</v>
      </c>
      <c r="DP39" s="155">
        <f t="shared" si="32"/>
        <v>7.0000000000000007E-2</v>
      </c>
      <c r="DQ39" s="155">
        <f t="shared" si="33"/>
        <v>3.999999999999998E-2</v>
      </c>
      <c r="DR39" s="155">
        <f t="shared" si="34"/>
        <v>7.0000000000000007E-2</v>
      </c>
      <c r="DS39" s="155">
        <v>0.26</v>
      </c>
      <c r="DT39" s="155">
        <f>Log!$BB$28</f>
        <v>0</v>
      </c>
      <c r="DU39" s="155">
        <f>Log!$BB$29</f>
        <v>0.1</v>
      </c>
      <c r="DV39" s="155">
        <f>Log!$BB$30</f>
        <v>0.13</v>
      </c>
      <c r="DW39" s="155">
        <f>Log!$BB$31</f>
        <v>0.2</v>
      </c>
      <c r="DX39" s="155">
        <f>Log!$BB$32</f>
        <v>0.24</v>
      </c>
      <c r="DY39" s="155">
        <f>Log!$BB$33</f>
        <v>0.31</v>
      </c>
      <c r="EB39" s="175" t="str">
        <f t="shared" si="11"/>
        <v/>
      </c>
      <c r="EC39" s="183" t="e">
        <f>IF(Log!AM49=0,#N/A,Log!W49)</f>
        <v>#N/A</v>
      </c>
      <c r="ED39" s="187">
        <f t="shared" si="12"/>
        <v>16</v>
      </c>
      <c r="EE39" s="187">
        <f t="shared" si="13"/>
        <v>2.5</v>
      </c>
      <c r="EF39" s="187">
        <f t="shared" si="14"/>
        <v>6.5</v>
      </c>
      <c r="EG39" s="187">
        <f t="shared" si="15"/>
        <v>5</v>
      </c>
      <c r="EH39" s="187">
        <f t="shared" si="16"/>
        <v>5</v>
      </c>
      <c r="EI39" s="187">
        <f t="shared" si="17"/>
        <v>5</v>
      </c>
      <c r="EJ39" s="187">
        <v>10</v>
      </c>
      <c r="EK39" s="187">
        <f>Log!$AZ$18</f>
        <v>0</v>
      </c>
      <c r="EL39" s="187">
        <f>Log!$AZ$19</f>
        <v>16</v>
      </c>
      <c r="EM39" s="187">
        <f>Log!$AZ$20</f>
        <v>18.5</v>
      </c>
      <c r="EN39" s="187">
        <f>Log!$AZ$21</f>
        <v>25</v>
      </c>
      <c r="EO39" s="187">
        <f>Log!$AZ$22</f>
        <v>30</v>
      </c>
      <c r="EP39" s="187">
        <f>Log!$AZ$23</f>
        <v>35</v>
      </c>
      <c r="EQ39" s="187">
        <f>Log!$AZ$24</f>
        <v>40</v>
      </c>
      <c r="ES39" s="175" t="str">
        <f t="shared" si="18"/>
        <v/>
      </c>
      <c r="ET39" s="187" t="e">
        <f>IF(Log!AP49=0,#N/A,Log!Z49)</f>
        <v>#N/A</v>
      </c>
      <c r="EU39" s="187">
        <f t="shared" si="24"/>
        <v>54</v>
      </c>
      <c r="EV39" s="187">
        <f t="shared" si="25"/>
        <v>6</v>
      </c>
      <c r="EW39" s="187">
        <f t="shared" si="26"/>
        <v>5</v>
      </c>
      <c r="EX39" s="187">
        <f t="shared" si="27"/>
        <v>5</v>
      </c>
      <c r="EY39" s="187">
        <f t="shared" si="28"/>
        <v>4</v>
      </c>
      <c r="EZ39" s="187">
        <f t="shared" si="29"/>
        <v>4</v>
      </c>
      <c r="FA39" s="187">
        <v>24</v>
      </c>
      <c r="FB39" s="187">
        <f>Log!$BB$37</f>
        <v>54</v>
      </c>
      <c r="FC39" s="187">
        <f>Log!$BB$38</f>
        <v>60</v>
      </c>
      <c r="FD39" s="187">
        <f>Log!$BB$39</f>
        <v>65</v>
      </c>
      <c r="FE39" s="187">
        <f>Log!$BB$40</f>
        <v>70</v>
      </c>
      <c r="FF39" s="187">
        <f>Log!$BB$41</f>
        <v>74</v>
      </c>
      <c r="FG39" s="187">
        <f>Log!$BB$42</f>
        <v>78</v>
      </c>
      <c r="FH39" s="187">
        <f>Log!$BB$43</f>
        <v>84</v>
      </c>
    </row>
    <row r="40" spans="1:164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DG40" s="18">
        <f t="shared" si="23"/>
        <v>34</v>
      </c>
      <c r="DH40" s="175" t="str">
        <f>IF(ISBLANK(Log!H50),"",Log!H50)</f>
        <v/>
      </c>
      <c r="DI40" s="156" t="e">
        <f>IF(Log!AH50=0,#N/A,IF(Log!$G$6=Log!$AY$6,(Log!L50+(Log!M50/16)),Log!N50))</f>
        <v>#N/A</v>
      </c>
      <c r="DL40" s="175" t="str">
        <f t="shared" si="5"/>
        <v/>
      </c>
      <c r="DM40" s="155" t="e">
        <f>IF(Log!AJ50=0,#N/A,Log!T50)</f>
        <v>#N/A</v>
      </c>
      <c r="DN40" s="155">
        <f t="shared" si="30"/>
        <v>0.1</v>
      </c>
      <c r="DO40" s="155">
        <f t="shared" si="31"/>
        <v>0.03</v>
      </c>
      <c r="DP40" s="155">
        <f t="shared" si="32"/>
        <v>7.0000000000000007E-2</v>
      </c>
      <c r="DQ40" s="155">
        <f t="shared" si="33"/>
        <v>3.999999999999998E-2</v>
      </c>
      <c r="DR40" s="155">
        <f t="shared" si="34"/>
        <v>7.0000000000000007E-2</v>
      </c>
      <c r="DS40" s="155">
        <v>0.26</v>
      </c>
      <c r="DT40" s="155">
        <f>Log!$BB$28</f>
        <v>0</v>
      </c>
      <c r="DU40" s="155">
        <f>Log!$BB$29</f>
        <v>0.1</v>
      </c>
      <c r="DV40" s="155">
        <f>Log!$BB$30</f>
        <v>0.13</v>
      </c>
      <c r="DW40" s="155">
        <f>Log!$BB$31</f>
        <v>0.2</v>
      </c>
      <c r="DX40" s="155">
        <f>Log!$BB$32</f>
        <v>0.24</v>
      </c>
      <c r="DY40" s="155">
        <f>Log!$BB$33</f>
        <v>0.31</v>
      </c>
      <c r="EB40" s="175" t="str">
        <f t="shared" si="11"/>
        <v/>
      </c>
      <c r="EC40" s="183" t="e">
        <f>IF(Log!AM50=0,#N/A,Log!W50)</f>
        <v>#N/A</v>
      </c>
      <c r="ED40" s="187">
        <f t="shared" si="12"/>
        <v>16</v>
      </c>
      <c r="EE40" s="187">
        <f t="shared" si="13"/>
        <v>2.5</v>
      </c>
      <c r="EF40" s="187">
        <f t="shared" si="14"/>
        <v>6.5</v>
      </c>
      <c r="EG40" s="187">
        <f t="shared" si="15"/>
        <v>5</v>
      </c>
      <c r="EH40" s="187">
        <f t="shared" si="16"/>
        <v>5</v>
      </c>
      <c r="EI40" s="187">
        <f t="shared" si="17"/>
        <v>5</v>
      </c>
      <c r="EJ40" s="187">
        <v>10</v>
      </c>
      <c r="EK40" s="187">
        <f>Log!$AZ$18</f>
        <v>0</v>
      </c>
      <c r="EL40" s="187">
        <f>Log!$AZ$19</f>
        <v>16</v>
      </c>
      <c r="EM40" s="187">
        <f>Log!$AZ$20</f>
        <v>18.5</v>
      </c>
      <c r="EN40" s="187">
        <f>Log!$AZ$21</f>
        <v>25</v>
      </c>
      <c r="EO40" s="187">
        <f>Log!$AZ$22</f>
        <v>30</v>
      </c>
      <c r="EP40" s="187">
        <f>Log!$AZ$23</f>
        <v>35</v>
      </c>
      <c r="EQ40" s="187">
        <f>Log!$AZ$24</f>
        <v>40</v>
      </c>
      <c r="ES40" s="175" t="str">
        <f t="shared" si="18"/>
        <v/>
      </c>
      <c r="ET40" s="187" t="e">
        <f>IF(Log!AP50=0,#N/A,Log!Z50)</f>
        <v>#N/A</v>
      </c>
      <c r="EU40" s="187">
        <f t="shared" si="24"/>
        <v>54</v>
      </c>
      <c r="EV40" s="187">
        <f t="shared" si="25"/>
        <v>6</v>
      </c>
      <c r="EW40" s="187">
        <f t="shared" si="26"/>
        <v>5</v>
      </c>
      <c r="EX40" s="187">
        <f t="shared" si="27"/>
        <v>5</v>
      </c>
      <c r="EY40" s="187">
        <f t="shared" si="28"/>
        <v>4</v>
      </c>
      <c r="EZ40" s="187">
        <f t="shared" si="29"/>
        <v>4</v>
      </c>
      <c r="FA40" s="187">
        <v>24</v>
      </c>
      <c r="FB40" s="187">
        <f>Log!$BB$37</f>
        <v>54</v>
      </c>
      <c r="FC40" s="187">
        <f>Log!$BB$38</f>
        <v>60</v>
      </c>
      <c r="FD40" s="187">
        <f>Log!$BB$39</f>
        <v>65</v>
      </c>
      <c r="FE40" s="187">
        <f>Log!$BB$40</f>
        <v>70</v>
      </c>
      <c r="FF40" s="187">
        <f>Log!$BB$41</f>
        <v>74</v>
      </c>
      <c r="FG40" s="187">
        <f>Log!$BB$42</f>
        <v>78</v>
      </c>
      <c r="FH40" s="187">
        <f>Log!$BB$43</f>
        <v>84</v>
      </c>
    </row>
    <row r="41" spans="1:164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DG41" s="18">
        <f t="shared" si="23"/>
        <v>35</v>
      </c>
      <c r="DH41" s="175" t="str">
        <f>IF(ISBLANK(Log!H51),"",Log!H51)</f>
        <v/>
      </c>
      <c r="DI41" s="156" t="e">
        <f>IF(Log!AH51=0,#N/A,IF(Log!$G$6=Log!$AY$6,(Log!L51+(Log!M51/16)),Log!N51))</f>
        <v>#N/A</v>
      </c>
      <c r="DL41" s="175" t="str">
        <f t="shared" si="5"/>
        <v/>
      </c>
      <c r="DM41" s="155" t="e">
        <f>IF(Log!AJ51=0,#N/A,Log!T51)</f>
        <v>#N/A</v>
      </c>
      <c r="DN41" s="155">
        <f t="shared" si="30"/>
        <v>0.1</v>
      </c>
      <c r="DO41" s="155">
        <f t="shared" si="31"/>
        <v>0.03</v>
      </c>
      <c r="DP41" s="155">
        <f t="shared" si="32"/>
        <v>7.0000000000000007E-2</v>
      </c>
      <c r="DQ41" s="155">
        <f t="shared" si="33"/>
        <v>3.999999999999998E-2</v>
      </c>
      <c r="DR41" s="155">
        <f t="shared" si="34"/>
        <v>7.0000000000000007E-2</v>
      </c>
      <c r="DS41" s="155">
        <v>0.26</v>
      </c>
      <c r="DT41" s="155">
        <f>Log!$BB$28</f>
        <v>0</v>
      </c>
      <c r="DU41" s="155">
        <f>Log!$BB$29</f>
        <v>0.1</v>
      </c>
      <c r="DV41" s="155">
        <f>Log!$BB$30</f>
        <v>0.13</v>
      </c>
      <c r="DW41" s="155">
        <f>Log!$BB$31</f>
        <v>0.2</v>
      </c>
      <c r="DX41" s="155">
        <f>Log!$BB$32</f>
        <v>0.24</v>
      </c>
      <c r="DY41" s="155">
        <f>Log!$BB$33</f>
        <v>0.31</v>
      </c>
      <c r="EB41" s="175" t="str">
        <f t="shared" si="11"/>
        <v/>
      </c>
      <c r="EC41" s="183" t="e">
        <f>IF(Log!AM51=0,#N/A,Log!W51)</f>
        <v>#N/A</v>
      </c>
      <c r="ED41" s="187">
        <f t="shared" si="12"/>
        <v>16</v>
      </c>
      <c r="EE41" s="187">
        <f t="shared" si="13"/>
        <v>2.5</v>
      </c>
      <c r="EF41" s="187">
        <f t="shared" si="14"/>
        <v>6.5</v>
      </c>
      <c r="EG41" s="187">
        <f t="shared" si="15"/>
        <v>5</v>
      </c>
      <c r="EH41" s="187">
        <f t="shared" si="16"/>
        <v>5</v>
      </c>
      <c r="EI41" s="187">
        <f t="shared" si="17"/>
        <v>5</v>
      </c>
      <c r="EJ41" s="187">
        <v>10</v>
      </c>
      <c r="EK41" s="187">
        <f>Log!$AZ$18</f>
        <v>0</v>
      </c>
      <c r="EL41" s="187">
        <f>Log!$AZ$19</f>
        <v>16</v>
      </c>
      <c r="EM41" s="187">
        <f>Log!$AZ$20</f>
        <v>18.5</v>
      </c>
      <c r="EN41" s="187">
        <f>Log!$AZ$21</f>
        <v>25</v>
      </c>
      <c r="EO41" s="187">
        <f>Log!$AZ$22</f>
        <v>30</v>
      </c>
      <c r="EP41" s="187">
        <f>Log!$AZ$23</f>
        <v>35</v>
      </c>
      <c r="EQ41" s="187">
        <f>Log!$AZ$24</f>
        <v>40</v>
      </c>
      <c r="ES41" s="175" t="str">
        <f t="shared" si="18"/>
        <v/>
      </c>
      <c r="ET41" s="187" t="e">
        <f>IF(Log!AP51=0,#N/A,Log!Z51)</f>
        <v>#N/A</v>
      </c>
      <c r="EU41" s="187">
        <f t="shared" si="24"/>
        <v>54</v>
      </c>
      <c r="EV41" s="187">
        <f t="shared" si="25"/>
        <v>6</v>
      </c>
      <c r="EW41" s="187">
        <f t="shared" si="26"/>
        <v>5</v>
      </c>
      <c r="EX41" s="187">
        <f t="shared" si="27"/>
        <v>5</v>
      </c>
      <c r="EY41" s="187">
        <f t="shared" si="28"/>
        <v>4</v>
      </c>
      <c r="EZ41" s="187">
        <f t="shared" si="29"/>
        <v>4</v>
      </c>
      <c r="FA41" s="187">
        <v>24</v>
      </c>
      <c r="FB41" s="187">
        <f>Log!$BB$37</f>
        <v>54</v>
      </c>
      <c r="FC41" s="187">
        <f>Log!$BB$38</f>
        <v>60</v>
      </c>
      <c r="FD41" s="187">
        <f>Log!$BB$39</f>
        <v>65</v>
      </c>
      <c r="FE41" s="187">
        <f>Log!$BB$40</f>
        <v>70</v>
      </c>
      <c r="FF41" s="187">
        <f>Log!$BB$41</f>
        <v>74</v>
      </c>
      <c r="FG41" s="187">
        <f>Log!$BB$42</f>
        <v>78</v>
      </c>
      <c r="FH41" s="187">
        <f>Log!$BB$43</f>
        <v>84</v>
      </c>
    </row>
    <row r="42" spans="1:164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DG42" s="18">
        <f t="shared" si="23"/>
        <v>36</v>
      </c>
      <c r="DH42" s="175" t="str">
        <f>IF(ISBLANK(Log!H52),"",Log!H52)</f>
        <v/>
      </c>
      <c r="DI42" s="156" t="e">
        <f>IF(Log!AH52=0,#N/A,IF(Log!$G$6=Log!$AY$6,(Log!L52+(Log!M52/16)),Log!N52))</f>
        <v>#N/A</v>
      </c>
      <c r="DL42" s="175" t="str">
        <f t="shared" si="5"/>
        <v/>
      </c>
      <c r="DM42" s="155" t="e">
        <f>IF(Log!AJ52=0,#N/A,Log!T52)</f>
        <v>#N/A</v>
      </c>
      <c r="DN42" s="155">
        <f t="shared" si="30"/>
        <v>0.1</v>
      </c>
      <c r="DO42" s="155">
        <f t="shared" si="31"/>
        <v>0.03</v>
      </c>
      <c r="DP42" s="155">
        <f t="shared" si="32"/>
        <v>7.0000000000000007E-2</v>
      </c>
      <c r="DQ42" s="155">
        <f t="shared" si="33"/>
        <v>3.999999999999998E-2</v>
      </c>
      <c r="DR42" s="155">
        <f t="shared" si="34"/>
        <v>7.0000000000000007E-2</v>
      </c>
      <c r="DS42" s="155">
        <v>0.26</v>
      </c>
      <c r="DT42" s="155">
        <f>Log!$BB$28</f>
        <v>0</v>
      </c>
      <c r="DU42" s="155">
        <f>Log!$BB$29</f>
        <v>0.1</v>
      </c>
      <c r="DV42" s="155">
        <f>Log!$BB$30</f>
        <v>0.13</v>
      </c>
      <c r="DW42" s="155">
        <f>Log!$BB$31</f>
        <v>0.2</v>
      </c>
      <c r="DX42" s="155">
        <f>Log!$BB$32</f>
        <v>0.24</v>
      </c>
      <c r="DY42" s="155">
        <f>Log!$BB$33</f>
        <v>0.31</v>
      </c>
      <c r="EB42" s="175" t="str">
        <f t="shared" si="11"/>
        <v/>
      </c>
      <c r="EC42" s="183" t="e">
        <f>IF(Log!AM52=0,#N/A,Log!W52)</f>
        <v>#N/A</v>
      </c>
      <c r="ED42" s="187">
        <f t="shared" si="12"/>
        <v>16</v>
      </c>
      <c r="EE42" s="187">
        <f t="shared" si="13"/>
        <v>2.5</v>
      </c>
      <c r="EF42" s="187">
        <f t="shared" si="14"/>
        <v>6.5</v>
      </c>
      <c r="EG42" s="187">
        <f t="shared" si="15"/>
        <v>5</v>
      </c>
      <c r="EH42" s="187">
        <f t="shared" si="16"/>
        <v>5</v>
      </c>
      <c r="EI42" s="187">
        <f t="shared" si="17"/>
        <v>5</v>
      </c>
      <c r="EJ42" s="187">
        <v>10</v>
      </c>
      <c r="EK42" s="187">
        <f>Log!$AZ$18</f>
        <v>0</v>
      </c>
      <c r="EL42" s="187">
        <f>Log!$AZ$19</f>
        <v>16</v>
      </c>
      <c r="EM42" s="187">
        <f>Log!$AZ$20</f>
        <v>18.5</v>
      </c>
      <c r="EN42" s="187">
        <f>Log!$AZ$21</f>
        <v>25</v>
      </c>
      <c r="EO42" s="187">
        <f>Log!$AZ$22</f>
        <v>30</v>
      </c>
      <c r="EP42" s="187">
        <f>Log!$AZ$23</f>
        <v>35</v>
      </c>
      <c r="EQ42" s="187">
        <f>Log!$AZ$24</f>
        <v>40</v>
      </c>
      <c r="ES42" s="175" t="str">
        <f t="shared" si="18"/>
        <v/>
      </c>
      <c r="ET42" s="187" t="e">
        <f>IF(Log!AP52=0,#N/A,Log!Z52)</f>
        <v>#N/A</v>
      </c>
      <c r="EU42" s="187">
        <f t="shared" si="24"/>
        <v>54</v>
      </c>
      <c r="EV42" s="187">
        <f t="shared" si="25"/>
        <v>6</v>
      </c>
      <c r="EW42" s="187">
        <f t="shared" si="26"/>
        <v>5</v>
      </c>
      <c r="EX42" s="187">
        <f t="shared" si="27"/>
        <v>5</v>
      </c>
      <c r="EY42" s="187">
        <f t="shared" si="28"/>
        <v>4</v>
      </c>
      <c r="EZ42" s="187">
        <f t="shared" si="29"/>
        <v>4</v>
      </c>
      <c r="FA42" s="187">
        <v>24</v>
      </c>
      <c r="FB42" s="187">
        <f>Log!$BB$37</f>
        <v>54</v>
      </c>
      <c r="FC42" s="187">
        <f>Log!$BB$38</f>
        <v>60</v>
      </c>
      <c r="FD42" s="187">
        <f>Log!$BB$39</f>
        <v>65</v>
      </c>
      <c r="FE42" s="187">
        <f>Log!$BB$40</f>
        <v>70</v>
      </c>
      <c r="FF42" s="187">
        <f>Log!$BB$41</f>
        <v>74</v>
      </c>
      <c r="FG42" s="187">
        <f>Log!$BB$42</f>
        <v>78</v>
      </c>
      <c r="FH42" s="187">
        <f>Log!$BB$43</f>
        <v>84</v>
      </c>
    </row>
    <row r="43" spans="1:164">
      <c r="DG43" s="18">
        <f t="shared" si="23"/>
        <v>37</v>
      </c>
      <c r="DH43" s="175" t="str">
        <f>IF(ISBLANK(Log!H53),"",Log!H53)</f>
        <v/>
      </c>
      <c r="DI43" s="156" t="e">
        <f>IF(Log!AH53=0,#N/A,IF(Log!$G$6=Log!$AY$6,(Log!L53+(Log!M53/16)),Log!N53))</f>
        <v>#N/A</v>
      </c>
      <c r="DL43" s="175" t="str">
        <f t="shared" si="5"/>
        <v/>
      </c>
      <c r="DM43" s="155" t="e">
        <f>IF(Log!AJ53=0,#N/A,Log!T53)</f>
        <v>#N/A</v>
      </c>
      <c r="DN43" s="155">
        <f t="shared" si="30"/>
        <v>0.1</v>
      </c>
      <c r="DO43" s="155">
        <f t="shared" si="31"/>
        <v>0.03</v>
      </c>
      <c r="DP43" s="155">
        <f t="shared" si="32"/>
        <v>7.0000000000000007E-2</v>
      </c>
      <c r="DQ43" s="155">
        <f t="shared" si="33"/>
        <v>3.999999999999998E-2</v>
      </c>
      <c r="DR43" s="155">
        <f t="shared" si="34"/>
        <v>7.0000000000000007E-2</v>
      </c>
      <c r="DS43" s="155">
        <v>0.26</v>
      </c>
      <c r="DT43" s="155">
        <f>Log!$BB$28</f>
        <v>0</v>
      </c>
      <c r="DU43" s="155">
        <f>Log!$BB$29</f>
        <v>0.1</v>
      </c>
      <c r="DV43" s="155">
        <f>Log!$BB$30</f>
        <v>0.13</v>
      </c>
      <c r="DW43" s="155">
        <f>Log!$BB$31</f>
        <v>0.2</v>
      </c>
      <c r="DX43" s="155">
        <f>Log!$BB$32</f>
        <v>0.24</v>
      </c>
      <c r="DY43" s="155">
        <f>Log!$BB$33</f>
        <v>0.31</v>
      </c>
      <c r="EB43" s="175" t="str">
        <f t="shared" si="11"/>
        <v/>
      </c>
      <c r="EC43" s="183" t="e">
        <f>IF(Log!AM53=0,#N/A,Log!W53)</f>
        <v>#N/A</v>
      </c>
      <c r="ED43" s="187">
        <f t="shared" si="12"/>
        <v>16</v>
      </c>
      <c r="EE43" s="187">
        <f t="shared" si="13"/>
        <v>2.5</v>
      </c>
      <c r="EF43" s="187">
        <f t="shared" si="14"/>
        <v>6.5</v>
      </c>
      <c r="EG43" s="187">
        <f t="shared" si="15"/>
        <v>5</v>
      </c>
      <c r="EH43" s="187">
        <f t="shared" si="16"/>
        <v>5</v>
      </c>
      <c r="EI43" s="187">
        <f t="shared" si="17"/>
        <v>5</v>
      </c>
      <c r="EJ43" s="187">
        <v>10</v>
      </c>
      <c r="EK43" s="187">
        <f>Log!$AZ$18</f>
        <v>0</v>
      </c>
      <c r="EL43" s="187">
        <f>Log!$AZ$19</f>
        <v>16</v>
      </c>
      <c r="EM43" s="187">
        <f>Log!$AZ$20</f>
        <v>18.5</v>
      </c>
      <c r="EN43" s="187">
        <f>Log!$AZ$21</f>
        <v>25</v>
      </c>
      <c r="EO43" s="187">
        <f>Log!$AZ$22</f>
        <v>30</v>
      </c>
      <c r="EP43" s="187">
        <f>Log!$AZ$23</f>
        <v>35</v>
      </c>
      <c r="EQ43" s="187">
        <f>Log!$AZ$24</f>
        <v>40</v>
      </c>
      <c r="ES43" s="175" t="str">
        <f t="shared" si="18"/>
        <v/>
      </c>
      <c r="ET43" s="187" t="e">
        <f>IF(Log!AP53=0,#N/A,Log!Z53)</f>
        <v>#N/A</v>
      </c>
      <c r="EU43" s="187">
        <f t="shared" si="24"/>
        <v>54</v>
      </c>
      <c r="EV43" s="187">
        <f t="shared" si="25"/>
        <v>6</v>
      </c>
      <c r="EW43" s="187">
        <f t="shared" si="26"/>
        <v>5</v>
      </c>
      <c r="EX43" s="187">
        <f t="shared" si="27"/>
        <v>5</v>
      </c>
      <c r="EY43" s="187">
        <f t="shared" si="28"/>
        <v>4</v>
      </c>
      <c r="EZ43" s="187">
        <f t="shared" si="29"/>
        <v>4</v>
      </c>
      <c r="FA43" s="187">
        <v>24</v>
      </c>
      <c r="FB43" s="187">
        <f>Log!$BB$37</f>
        <v>54</v>
      </c>
      <c r="FC43" s="187">
        <f>Log!$BB$38</f>
        <v>60</v>
      </c>
      <c r="FD43" s="187">
        <f>Log!$BB$39</f>
        <v>65</v>
      </c>
      <c r="FE43" s="187">
        <f>Log!$BB$40</f>
        <v>70</v>
      </c>
      <c r="FF43" s="187">
        <f>Log!$BB$41</f>
        <v>74</v>
      </c>
      <c r="FG43" s="187">
        <f>Log!$BB$42</f>
        <v>78</v>
      </c>
      <c r="FH43" s="187">
        <f>Log!$BB$43</f>
        <v>84</v>
      </c>
    </row>
    <row r="44" spans="1:164">
      <c r="DG44" s="18">
        <f t="shared" si="23"/>
        <v>38</v>
      </c>
      <c r="DH44" s="175" t="str">
        <f>IF(ISBLANK(Log!H54),"",Log!H54)</f>
        <v/>
      </c>
      <c r="DI44" s="156" t="e">
        <f>IF(Log!AH54=0,#N/A,IF(Log!$G$6=Log!$AY$6,(Log!L54+(Log!M54/16)),Log!N54))</f>
        <v>#N/A</v>
      </c>
      <c r="DL44" s="175" t="str">
        <f t="shared" si="5"/>
        <v/>
      </c>
      <c r="DM44" s="155" t="e">
        <f>IF(Log!AJ54=0,#N/A,Log!T54)</f>
        <v>#N/A</v>
      </c>
      <c r="DN44" s="155">
        <f t="shared" si="30"/>
        <v>0.1</v>
      </c>
      <c r="DO44" s="155">
        <f t="shared" si="31"/>
        <v>0.03</v>
      </c>
      <c r="DP44" s="155">
        <f t="shared" si="32"/>
        <v>7.0000000000000007E-2</v>
      </c>
      <c r="DQ44" s="155">
        <f t="shared" si="33"/>
        <v>3.999999999999998E-2</v>
      </c>
      <c r="DR44" s="155">
        <f t="shared" si="34"/>
        <v>7.0000000000000007E-2</v>
      </c>
      <c r="DS44" s="155">
        <v>0.26</v>
      </c>
      <c r="DT44" s="155">
        <f>Log!$BB$28</f>
        <v>0</v>
      </c>
      <c r="DU44" s="155">
        <f>Log!$BB$29</f>
        <v>0.1</v>
      </c>
      <c r="DV44" s="155">
        <f>Log!$BB$30</f>
        <v>0.13</v>
      </c>
      <c r="DW44" s="155">
        <f>Log!$BB$31</f>
        <v>0.2</v>
      </c>
      <c r="DX44" s="155">
        <f>Log!$BB$32</f>
        <v>0.24</v>
      </c>
      <c r="DY44" s="155">
        <f>Log!$BB$33</f>
        <v>0.31</v>
      </c>
      <c r="EB44" s="175" t="str">
        <f t="shared" si="11"/>
        <v/>
      </c>
      <c r="EC44" s="183" t="e">
        <f>IF(Log!AM54=0,#N/A,Log!W54)</f>
        <v>#N/A</v>
      </c>
      <c r="ED44" s="187">
        <f t="shared" si="12"/>
        <v>16</v>
      </c>
      <c r="EE44" s="187">
        <f t="shared" si="13"/>
        <v>2.5</v>
      </c>
      <c r="EF44" s="187">
        <f t="shared" si="14"/>
        <v>6.5</v>
      </c>
      <c r="EG44" s="187">
        <f t="shared" si="15"/>
        <v>5</v>
      </c>
      <c r="EH44" s="187">
        <f t="shared" si="16"/>
        <v>5</v>
      </c>
      <c r="EI44" s="187">
        <f t="shared" si="17"/>
        <v>5</v>
      </c>
      <c r="EJ44" s="187">
        <v>10</v>
      </c>
      <c r="EK44" s="187">
        <f>Log!$AZ$18</f>
        <v>0</v>
      </c>
      <c r="EL44" s="187">
        <f>Log!$AZ$19</f>
        <v>16</v>
      </c>
      <c r="EM44" s="187">
        <f>Log!$AZ$20</f>
        <v>18.5</v>
      </c>
      <c r="EN44" s="187">
        <f>Log!$AZ$21</f>
        <v>25</v>
      </c>
      <c r="EO44" s="187">
        <f>Log!$AZ$22</f>
        <v>30</v>
      </c>
      <c r="EP44" s="187">
        <f>Log!$AZ$23</f>
        <v>35</v>
      </c>
      <c r="EQ44" s="187">
        <f>Log!$AZ$24</f>
        <v>40</v>
      </c>
      <c r="ES44" s="175" t="str">
        <f t="shared" si="18"/>
        <v/>
      </c>
      <c r="ET44" s="187" t="e">
        <f>IF(Log!AP54=0,#N/A,Log!Z54)</f>
        <v>#N/A</v>
      </c>
      <c r="EU44" s="187">
        <f t="shared" si="24"/>
        <v>54</v>
      </c>
      <c r="EV44" s="187">
        <f t="shared" si="25"/>
        <v>6</v>
      </c>
      <c r="EW44" s="187">
        <f t="shared" si="26"/>
        <v>5</v>
      </c>
      <c r="EX44" s="187">
        <f t="shared" si="27"/>
        <v>5</v>
      </c>
      <c r="EY44" s="187">
        <f t="shared" si="28"/>
        <v>4</v>
      </c>
      <c r="EZ44" s="187">
        <f t="shared" si="29"/>
        <v>4</v>
      </c>
      <c r="FA44" s="187">
        <v>24</v>
      </c>
      <c r="FB44" s="187">
        <f>Log!$BB$37</f>
        <v>54</v>
      </c>
      <c r="FC44" s="187">
        <f>Log!$BB$38</f>
        <v>60</v>
      </c>
      <c r="FD44" s="187">
        <f>Log!$BB$39</f>
        <v>65</v>
      </c>
      <c r="FE44" s="187">
        <f>Log!$BB$40</f>
        <v>70</v>
      </c>
      <c r="FF44" s="187">
        <f>Log!$BB$41</f>
        <v>74</v>
      </c>
      <c r="FG44" s="187">
        <f>Log!$BB$42</f>
        <v>78</v>
      </c>
      <c r="FH44" s="187">
        <f>Log!$BB$43</f>
        <v>84</v>
      </c>
    </row>
    <row r="45" spans="1:164">
      <c r="DG45" s="18">
        <f t="shared" si="23"/>
        <v>39</v>
      </c>
      <c r="DH45" s="175" t="str">
        <f>IF(ISBLANK(Log!H55),"",Log!H55)</f>
        <v/>
      </c>
      <c r="DI45" s="156" t="e">
        <f>IF(Log!AH55=0,#N/A,IF(Log!$G$6=Log!$AY$6,(Log!L55+(Log!M55/16)),Log!N55))</f>
        <v>#N/A</v>
      </c>
      <c r="DL45" s="175" t="str">
        <f t="shared" si="5"/>
        <v/>
      </c>
      <c r="DM45" s="155" t="e">
        <f>IF(Log!AJ55=0,#N/A,Log!T55)</f>
        <v>#N/A</v>
      </c>
      <c r="DN45" s="155">
        <f t="shared" si="30"/>
        <v>0.1</v>
      </c>
      <c r="DO45" s="155">
        <f t="shared" si="31"/>
        <v>0.03</v>
      </c>
      <c r="DP45" s="155">
        <f t="shared" si="32"/>
        <v>7.0000000000000007E-2</v>
      </c>
      <c r="DQ45" s="155">
        <f t="shared" si="33"/>
        <v>3.999999999999998E-2</v>
      </c>
      <c r="DR45" s="155">
        <f t="shared" si="34"/>
        <v>7.0000000000000007E-2</v>
      </c>
      <c r="DS45" s="155">
        <v>0.26</v>
      </c>
      <c r="DT45" s="155">
        <f>Log!$BB$28</f>
        <v>0</v>
      </c>
      <c r="DU45" s="155">
        <f>Log!$BB$29</f>
        <v>0.1</v>
      </c>
      <c r="DV45" s="155">
        <f>Log!$BB$30</f>
        <v>0.13</v>
      </c>
      <c r="DW45" s="155">
        <f>Log!$BB$31</f>
        <v>0.2</v>
      </c>
      <c r="DX45" s="155">
        <f>Log!$BB$32</f>
        <v>0.24</v>
      </c>
      <c r="DY45" s="155">
        <f>Log!$BB$33</f>
        <v>0.31</v>
      </c>
      <c r="EB45" s="175" t="str">
        <f t="shared" si="11"/>
        <v/>
      </c>
      <c r="EC45" s="183" t="e">
        <f>IF(Log!AM55=0,#N/A,Log!W55)</f>
        <v>#N/A</v>
      </c>
      <c r="ED45" s="187">
        <f t="shared" si="12"/>
        <v>16</v>
      </c>
      <c r="EE45" s="187">
        <f t="shared" si="13"/>
        <v>2.5</v>
      </c>
      <c r="EF45" s="187">
        <f t="shared" si="14"/>
        <v>6.5</v>
      </c>
      <c r="EG45" s="187">
        <f t="shared" si="15"/>
        <v>5</v>
      </c>
      <c r="EH45" s="187">
        <f t="shared" si="16"/>
        <v>5</v>
      </c>
      <c r="EI45" s="187">
        <f t="shared" si="17"/>
        <v>5</v>
      </c>
      <c r="EJ45" s="187">
        <v>10</v>
      </c>
      <c r="EK45" s="187">
        <f>Log!$AZ$18</f>
        <v>0</v>
      </c>
      <c r="EL45" s="187">
        <f>Log!$AZ$19</f>
        <v>16</v>
      </c>
      <c r="EM45" s="187">
        <f>Log!$AZ$20</f>
        <v>18.5</v>
      </c>
      <c r="EN45" s="187">
        <f>Log!$AZ$21</f>
        <v>25</v>
      </c>
      <c r="EO45" s="187">
        <f>Log!$AZ$22</f>
        <v>30</v>
      </c>
      <c r="EP45" s="187">
        <f>Log!$AZ$23</f>
        <v>35</v>
      </c>
      <c r="EQ45" s="187">
        <f>Log!$AZ$24</f>
        <v>40</v>
      </c>
      <c r="ES45" s="175" t="str">
        <f t="shared" si="18"/>
        <v/>
      </c>
      <c r="ET45" s="187" t="e">
        <f>IF(Log!AP55=0,#N/A,Log!Z55)</f>
        <v>#N/A</v>
      </c>
      <c r="EU45" s="187">
        <f t="shared" si="24"/>
        <v>54</v>
      </c>
      <c r="EV45" s="187">
        <f t="shared" si="25"/>
        <v>6</v>
      </c>
      <c r="EW45" s="187">
        <f t="shared" si="26"/>
        <v>5</v>
      </c>
      <c r="EX45" s="187">
        <f t="shared" si="27"/>
        <v>5</v>
      </c>
      <c r="EY45" s="187">
        <f t="shared" si="28"/>
        <v>4</v>
      </c>
      <c r="EZ45" s="187">
        <f t="shared" si="29"/>
        <v>4</v>
      </c>
      <c r="FA45" s="187">
        <v>24</v>
      </c>
      <c r="FB45" s="187">
        <f>Log!$BB$37</f>
        <v>54</v>
      </c>
      <c r="FC45" s="187">
        <f>Log!$BB$38</f>
        <v>60</v>
      </c>
      <c r="FD45" s="187">
        <f>Log!$BB$39</f>
        <v>65</v>
      </c>
      <c r="FE45" s="187">
        <f>Log!$BB$40</f>
        <v>70</v>
      </c>
      <c r="FF45" s="187">
        <f>Log!$BB$41</f>
        <v>74</v>
      </c>
      <c r="FG45" s="187">
        <f>Log!$BB$42</f>
        <v>78</v>
      </c>
      <c r="FH45" s="187">
        <f>Log!$BB$43</f>
        <v>84</v>
      </c>
    </row>
    <row r="46" spans="1:164">
      <c r="DG46" s="18">
        <f t="shared" si="23"/>
        <v>40</v>
      </c>
      <c r="DH46" s="175" t="str">
        <f>IF(ISBLANK(Log!H56),"",Log!H56)</f>
        <v/>
      </c>
      <c r="DI46" s="156" t="e">
        <f>IF(Log!AH56=0,#N/A,IF(Log!$G$6=Log!$AY$6,(Log!L56+(Log!M56/16)),Log!N56))</f>
        <v>#N/A</v>
      </c>
      <c r="DL46" s="175" t="str">
        <f t="shared" si="5"/>
        <v/>
      </c>
      <c r="DM46" s="155" t="e">
        <f>IF(Log!AJ56=0,#N/A,Log!T56)</f>
        <v>#N/A</v>
      </c>
      <c r="DN46" s="155">
        <f t="shared" si="30"/>
        <v>0.1</v>
      </c>
      <c r="DO46" s="155">
        <f t="shared" si="31"/>
        <v>0.03</v>
      </c>
      <c r="DP46" s="155">
        <f t="shared" si="32"/>
        <v>7.0000000000000007E-2</v>
      </c>
      <c r="DQ46" s="155">
        <f t="shared" si="33"/>
        <v>3.999999999999998E-2</v>
      </c>
      <c r="DR46" s="155">
        <f t="shared" si="34"/>
        <v>7.0000000000000007E-2</v>
      </c>
      <c r="DS46" s="155">
        <v>0.26</v>
      </c>
      <c r="DT46" s="155">
        <f>Log!$BB$28</f>
        <v>0</v>
      </c>
      <c r="DU46" s="155">
        <f>Log!$BB$29</f>
        <v>0.1</v>
      </c>
      <c r="DV46" s="155">
        <f>Log!$BB$30</f>
        <v>0.13</v>
      </c>
      <c r="DW46" s="155">
        <f>Log!$BB$31</f>
        <v>0.2</v>
      </c>
      <c r="DX46" s="155">
        <f>Log!$BB$32</f>
        <v>0.24</v>
      </c>
      <c r="DY46" s="155">
        <f>Log!$BB$33</f>
        <v>0.31</v>
      </c>
      <c r="EB46" s="175" t="str">
        <f t="shared" si="11"/>
        <v/>
      </c>
      <c r="EC46" s="183" t="e">
        <f>IF(Log!AM56=0,#N/A,Log!W56)</f>
        <v>#N/A</v>
      </c>
      <c r="ED46" s="187">
        <f t="shared" si="12"/>
        <v>16</v>
      </c>
      <c r="EE46" s="187">
        <f t="shared" si="13"/>
        <v>2.5</v>
      </c>
      <c r="EF46" s="187">
        <f t="shared" si="14"/>
        <v>6.5</v>
      </c>
      <c r="EG46" s="187">
        <f t="shared" si="15"/>
        <v>5</v>
      </c>
      <c r="EH46" s="187">
        <f t="shared" si="16"/>
        <v>5</v>
      </c>
      <c r="EI46" s="187">
        <f t="shared" si="17"/>
        <v>5</v>
      </c>
      <c r="EJ46" s="187">
        <v>10</v>
      </c>
      <c r="EK46" s="187">
        <f>Log!$AZ$18</f>
        <v>0</v>
      </c>
      <c r="EL46" s="187">
        <f>Log!$AZ$19</f>
        <v>16</v>
      </c>
      <c r="EM46" s="187">
        <f>Log!$AZ$20</f>
        <v>18.5</v>
      </c>
      <c r="EN46" s="187">
        <f>Log!$AZ$21</f>
        <v>25</v>
      </c>
      <c r="EO46" s="187">
        <f>Log!$AZ$22</f>
        <v>30</v>
      </c>
      <c r="EP46" s="187">
        <f>Log!$AZ$23</f>
        <v>35</v>
      </c>
      <c r="EQ46" s="187">
        <f>Log!$AZ$24</f>
        <v>40</v>
      </c>
      <c r="ES46" s="175" t="str">
        <f t="shared" si="18"/>
        <v/>
      </c>
      <c r="ET46" s="187" t="e">
        <f>IF(Log!AP56=0,#N/A,Log!Z56)</f>
        <v>#N/A</v>
      </c>
      <c r="EU46" s="187">
        <f t="shared" si="24"/>
        <v>54</v>
      </c>
      <c r="EV46" s="187">
        <f t="shared" si="25"/>
        <v>6</v>
      </c>
      <c r="EW46" s="187">
        <f t="shared" si="26"/>
        <v>5</v>
      </c>
      <c r="EX46" s="187">
        <f t="shared" si="27"/>
        <v>5</v>
      </c>
      <c r="EY46" s="187">
        <f t="shared" si="28"/>
        <v>4</v>
      </c>
      <c r="EZ46" s="187">
        <f t="shared" si="29"/>
        <v>4</v>
      </c>
      <c r="FA46" s="187">
        <v>24</v>
      </c>
      <c r="FB46" s="187">
        <f>Log!$BB$37</f>
        <v>54</v>
      </c>
      <c r="FC46" s="187">
        <f>Log!$BB$38</f>
        <v>60</v>
      </c>
      <c r="FD46" s="187">
        <f>Log!$BB$39</f>
        <v>65</v>
      </c>
      <c r="FE46" s="187">
        <f>Log!$BB$40</f>
        <v>70</v>
      </c>
      <c r="FF46" s="187">
        <f>Log!$BB$41</f>
        <v>74</v>
      </c>
      <c r="FG46" s="187">
        <f>Log!$BB$42</f>
        <v>78</v>
      </c>
      <c r="FH46" s="187">
        <f>Log!$BB$43</f>
        <v>84</v>
      </c>
    </row>
    <row r="47" spans="1:164">
      <c r="DG47" s="18">
        <f t="shared" si="23"/>
        <v>41</v>
      </c>
      <c r="DH47" s="175" t="str">
        <f>IF(ISBLANK(Log!H57),"",Log!H57)</f>
        <v/>
      </c>
      <c r="DI47" s="156" t="e">
        <f>IF(Log!AH57=0,#N/A,IF(Log!$G$6=Log!$AY$6,(Log!L57+(Log!M57/16)),Log!N57))</f>
        <v>#N/A</v>
      </c>
      <c r="DL47" s="175" t="str">
        <f t="shared" si="5"/>
        <v/>
      </c>
      <c r="DM47" s="155" t="e">
        <f>IF(Log!AJ57=0,#N/A,Log!T57)</f>
        <v>#N/A</v>
      </c>
      <c r="DN47" s="155">
        <f t="shared" si="30"/>
        <v>0.1</v>
      </c>
      <c r="DO47" s="155">
        <f t="shared" si="31"/>
        <v>0.03</v>
      </c>
      <c r="DP47" s="155">
        <f t="shared" si="32"/>
        <v>7.0000000000000007E-2</v>
      </c>
      <c r="DQ47" s="155">
        <f t="shared" si="33"/>
        <v>3.999999999999998E-2</v>
      </c>
      <c r="DR47" s="155">
        <f t="shared" si="34"/>
        <v>7.0000000000000007E-2</v>
      </c>
      <c r="DS47" s="155">
        <v>0.26</v>
      </c>
      <c r="DT47" s="155">
        <f>Log!$BB$28</f>
        <v>0</v>
      </c>
      <c r="DU47" s="155">
        <f>Log!$BB$29</f>
        <v>0.1</v>
      </c>
      <c r="DV47" s="155">
        <f>Log!$BB$30</f>
        <v>0.13</v>
      </c>
      <c r="DW47" s="155">
        <f>Log!$BB$31</f>
        <v>0.2</v>
      </c>
      <c r="DX47" s="155">
        <f>Log!$BB$32</f>
        <v>0.24</v>
      </c>
      <c r="DY47" s="155">
        <f>Log!$BB$33</f>
        <v>0.31</v>
      </c>
      <c r="EB47" s="175" t="str">
        <f t="shared" si="11"/>
        <v/>
      </c>
      <c r="EC47" s="183" t="e">
        <f>IF(Log!AM57=0,#N/A,Log!W57)</f>
        <v>#N/A</v>
      </c>
      <c r="ED47" s="187">
        <f t="shared" si="12"/>
        <v>16</v>
      </c>
      <c r="EE47" s="187">
        <f t="shared" si="13"/>
        <v>2.5</v>
      </c>
      <c r="EF47" s="187">
        <f t="shared" si="14"/>
        <v>6.5</v>
      </c>
      <c r="EG47" s="187">
        <f t="shared" si="15"/>
        <v>5</v>
      </c>
      <c r="EH47" s="187">
        <f t="shared" si="16"/>
        <v>5</v>
      </c>
      <c r="EI47" s="187">
        <f t="shared" si="17"/>
        <v>5</v>
      </c>
      <c r="EJ47" s="187">
        <v>10</v>
      </c>
      <c r="EK47" s="187">
        <f>Log!$AZ$18</f>
        <v>0</v>
      </c>
      <c r="EL47" s="187">
        <f>Log!$AZ$19</f>
        <v>16</v>
      </c>
      <c r="EM47" s="187">
        <f>Log!$AZ$20</f>
        <v>18.5</v>
      </c>
      <c r="EN47" s="187">
        <f>Log!$AZ$21</f>
        <v>25</v>
      </c>
      <c r="EO47" s="187">
        <f>Log!$AZ$22</f>
        <v>30</v>
      </c>
      <c r="EP47" s="187">
        <f>Log!$AZ$23</f>
        <v>35</v>
      </c>
      <c r="EQ47" s="187">
        <f>Log!$AZ$24</f>
        <v>40</v>
      </c>
      <c r="ES47" s="175" t="str">
        <f t="shared" si="18"/>
        <v/>
      </c>
      <c r="ET47" s="187" t="e">
        <f>IF(Log!AP57=0,#N/A,Log!Z57)</f>
        <v>#N/A</v>
      </c>
      <c r="EU47" s="187">
        <f t="shared" si="24"/>
        <v>54</v>
      </c>
      <c r="EV47" s="187">
        <f t="shared" si="25"/>
        <v>6</v>
      </c>
      <c r="EW47" s="187">
        <f t="shared" si="26"/>
        <v>5</v>
      </c>
      <c r="EX47" s="187">
        <f t="shared" si="27"/>
        <v>5</v>
      </c>
      <c r="EY47" s="187">
        <f t="shared" si="28"/>
        <v>4</v>
      </c>
      <c r="EZ47" s="187">
        <f t="shared" si="29"/>
        <v>4</v>
      </c>
      <c r="FA47" s="187">
        <v>24</v>
      </c>
      <c r="FB47" s="187">
        <f>Log!$BB$37</f>
        <v>54</v>
      </c>
      <c r="FC47" s="187">
        <f>Log!$BB$38</f>
        <v>60</v>
      </c>
      <c r="FD47" s="187">
        <f>Log!$BB$39</f>
        <v>65</v>
      </c>
      <c r="FE47" s="187">
        <f>Log!$BB$40</f>
        <v>70</v>
      </c>
      <c r="FF47" s="187">
        <f>Log!$BB$41</f>
        <v>74</v>
      </c>
      <c r="FG47" s="187">
        <f>Log!$BB$42</f>
        <v>78</v>
      </c>
      <c r="FH47" s="187">
        <f>Log!$BB$43</f>
        <v>84</v>
      </c>
    </row>
    <row r="48" spans="1:164">
      <c r="DG48" s="18">
        <f t="shared" si="23"/>
        <v>42</v>
      </c>
      <c r="DH48" s="175" t="str">
        <f>IF(ISBLANK(Log!H58),"",Log!H58)</f>
        <v/>
      </c>
      <c r="DI48" s="156" t="e">
        <f>IF(Log!AH58=0,#N/A,IF(Log!$G$6=Log!$AY$6,(Log!L58+(Log!M58/16)),Log!N58))</f>
        <v>#N/A</v>
      </c>
      <c r="DL48" s="175" t="str">
        <f t="shared" si="5"/>
        <v/>
      </c>
      <c r="DM48" s="155" t="e">
        <f>IF(Log!AJ58=0,#N/A,Log!T58)</f>
        <v>#N/A</v>
      </c>
      <c r="DN48" s="155">
        <f t="shared" si="30"/>
        <v>0.1</v>
      </c>
      <c r="DO48" s="155">
        <f t="shared" si="31"/>
        <v>0.03</v>
      </c>
      <c r="DP48" s="155">
        <f t="shared" si="32"/>
        <v>7.0000000000000007E-2</v>
      </c>
      <c r="DQ48" s="155">
        <f t="shared" si="33"/>
        <v>3.999999999999998E-2</v>
      </c>
      <c r="DR48" s="155">
        <f t="shared" si="34"/>
        <v>7.0000000000000007E-2</v>
      </c>
      <c r="DS48" s="155">
        <v>0.26</v>
      </c>
      <c r="DT48" s="155">
        <f>Log!$BB$28</f>
        <v>0</v>
      </c>
      <c r="DU48" s="155">
        <f>Log!$BB$29</f>
        <v>0.1</v>
      </c>
      <c r="DV48" s="155">
        <f>Log!$BB$30</f>
        <v>0.13</v>
      </c>
      <c r="DW48" s="155">
        <f>Log!$BB$31</f>
        <v>0.2</v>
      </c>
      <c r="DX48" s="155">
        <f>Log!$BB$32</f>
        <v>0.24</v>
      </c>
      <c r="DY48" s="155">
        <f>Log!$BB$33</f>
        <v>0.31</v>
      </c>
      <c r="EB48" s="175" t="str">
        <f t="shared" si="11"/>
        <v/>
      </c>
      <c r="EC48" s="183" t="e">
        <f>IF(Log!AM58=0,#N/A,Log!W58)</f>
        <v>#N/A</v>
      </c>
      <c r="ED48" s="187">
        <f t="shared" si="12"/>
        <v>16</v>
      </c>
      <c r="EE48" s="187">
        <f t="shared" si="13"/>
        <v>2.5</v>
      </c>
      <c r="EF48" s="187">
        <f t="shared" si="14"/>
        <v>6.5</v>
      </c>
      <c r="EG48" s="187">
        <f t="shared" si="15"/>
        <v>5</v>
      </c>
      <c r="EH48" s="187">
        <f t="shared" si="16"/>
        <v>5</v>
      </c>
      <c r="EI48" s="187">
        <f t="shared" si="17"/>
        <v>5</v>
      </c>
      <c r="EJ48" s="187">
        <v>10</v>
      </c>
      <c r="EK48" s="187">
        <f>Log!$AZ$18</f>
        <v>0</v>
      </c>
      <c r="EL48" s="187">
        <f>Log!$AZ$19</f>
        <v>16</v>
      </c>
      <c r="EM48" s="187">
        <f>Log!$AZ$20</f>
        <v>18.5</v>
      </c>
      <c r="EN48" s="187">
        <f>Log!$AZ$21</f>
        <v>25</v>
      </c>
      <c r="EO48" s="187">
        <f>Log!$AZ$22</f>
        <v>30</v>
      </c>
      <c r="EP48" s="187">
        <f>Log!$AZ$23</f>
        <v>35</v>
      </c>
      <c r="EQ48" s="187">
        <f>Log!$AZ$24</f>
        <v>40</v>
      </c>
      <c r="ES48" s="175" t="str">
        <f t="shared" si="18"/>
        <v/>
      </c>
      <c r="ET48" s="187" t="e">
        <f>IF(Log!AP58=0,#N/A,Log!Z58)</f>
        <v>#N/A</v>
      </c>
      <c r="EU48" s="187">
        <f t="shared" si="24"/>
        <v>54</v>
      </c>
      <c r="EV48" s="187">
        <f t="shared" si="25"/>
        <v>6</v>
      </c>
      <c r="EW48" s="187">
        <f t="shared" si="26"/>
        <v>5</v>
      </c>
      <c r="EX48" s="187">
        <f t="shared" si="27"/>
        <v>5</v>
      </c>
      <c r="EY48" s="187">
        <f t="shared" si="28"/>
        <v>4</v>
      </c>
      <c r="EZ48" s="187">
        <f t="shared" si="29"/>
        <v>4</v>
      </c>
      <c r="FA48" s="187">
        <v>24</v>
      </c>
      <c r="FB48" s="187">
        <f>Log!$BB$37</f>
        <v>54</v>
      </c>
      <c r="FC48" s="187">
        <f>Log!$BB$38</f>
        <v>60</v>
      </c>
      <c r="FD48" s="187">
        <f>Log!$BB$39</f>
        <v>65</v>
      </c>
      <c r="FE48" s="187">
        <f>Log!$BB$40</f>
        <v>70</v>
      </c>
      <c r="FF48" s="187">
        <f>Log!$BB$41</f>
        <v>74</v>
      </c>
      <c r="FG48" s="187">
        <f>Log!$BB$42</f>
        <v>78</v>
      </c>
      <c r="FH48" s="187">
        <f>Log!$BB$43</f>
        <v>84</v>
      </c>
    </row>
    <row r="49" spans="111:164">
      <c r="DG49" s="18">
        <f t="shared" si="23"/>
        <v>43</v>
      </c>
      <c r="DH49" s="175" t="str">
        <f>IF(ISBLANK(Log!H59),"",Log!H59)</f>
        <v/>
      </c>
      <c r="DI49" s="156" t="e">
        <f>IF(Log!AH59=0,#N/A,IF(Log!$G$6=Log!$AY$6,(Log!L59+(Log!M59/16)),Log!N59))</f>
        <v>#N/A</v>
      </c>
      <c r="DL49" s="175" t="str">
        <f t="shared" si="5"/>
        <v/>
      </c>
      <c r="DM49" s="155" t="e">
        <f>IF(Log!AJ59=0,#N/A,Log!T59)</f>
        <v>#N/A</v>
      </c>
      <c r="DN49" s="155">
        <f t="shared" si="30"/>
        <v>0.1</v>
      </c>
      <c r="DO49" s="155">
        <f t="shared" si="31"/>
        <v>0.03</v>
      </c>
      <c r="DP49" s="155">
        <f t="shared" si="32"/>
        <v>7.0000000000000007E-2</v>
      </c>
      <c r="DQ49" s="155">
        <f t="shared" si="33"/>
        <v>3.999999999999998E-2</v>
      </c>
      <c r="DR49" s="155">
        <f t="shared" si="34"/>
        <v>7.0000000000000007E-2</v>
      </c>
      <c r="DS49" s="155">
        <v>0.26</v>
      </c>
      <c r="DT49" s="155">
        <f>Log!$BB$28</f>
        <v>0</v>
      </c>
      <c r="DU49" s="155">
        <f>Log!$BB$29</f>
        <v>0.1</v>
      </c>
      <c r="DV49" s="155">
        <f>Log!$BB$30</f>
        <v>0.13</v>
      </c>
      <c r="DW49" s="155">
        <f>Log!$BB$31</f>
        <v>0.2</v>
      </c>
      <c r="DX49" s="155">
        <f>Log!$BB$32</f>
        <v>0.24</v>
      </c>
      <c r="DY49" s="155">
        <f>Log!$BB$33</f>
        <v>0.31</v>
      </c>
      <c r="EB49" s="175" t="str">
        <f t="shared" si="11"/>
        <v/>
      </c>
      <c r="EC49" s="183" t="e">
        <f>IF(Log!AM59=0,#N/A,Log!W59)</f>
        <v>#N/A</v>
      </c>
      <c r="ED49" s="187">
        <f t="shared" si="12"/>
        <v>16</v>
      </c>
      <c r="EE49" s="187">
        <f t="shared" si="13"/>
        <v>2.5</v>
      </c>
      <c r="EF49" s="187">
        <f t="shared" si="14"/>
        <v>6.5</v>
      </c>
      <c r="EG49" s="187">
        <f t="shared" si="15"/>
        <v>5</v>
      </c>
      <c r="EH49" s="187">
        <f t="shared" si="16"/>
        <v>5</v>
      </c>
      <c r="EI49" s="187">
        <f t="shared" si="17"/>
        <v>5</v>
      </c>
      <c r="EJ49" s="187">
        <v>10</v>
      </c>
      <c r="EK49" s="187">
        <f>Log!$AZ$18</f>
        <v>0</v>
      </c>
      <c r="EL49" s="187">
        <f>Log!$AZ$19</f>
        <v>16</v>
      </c>
      <c r="EM49" s="187">
        <f>Log!$AZ$20</f>
        <v>18.5</v>
      </c>
      <c r="EN49" s="187">
        <f>Log!$AZ$21</f>
        <v>25</v>
      </c>
      <c r="EO49" s="187">
        <f>Log!$AZ$22</f>
        <v>30</v>
      </c>
      <c r="EP49" s="187">
        <f>Log!$AZ$23</f>
        <v>35</v>
      </c>
      <c r="EQ49" s="187">
        <f>Log!$AZ$24</f>
        <v>40</v>
      </c>
      <c r="ES49" s="175" t="str">
        <f t="shared" si="18"/>
        <v/>
      </c>
      <c r="ET49" s="187" t="e">
        <f>IF(Log!AP59=0,#N/A,Log!Z59)</f>
        <v>#N/A</v>
      </c>
      <c r="EU49" s="187">
        <f t="shared" si="24"/>
        <v>54</v>
      </c>
      <c r="EV49" s="187">
        <f t="shared" si="25"/>
        <v>6</v>
      </c>
      <c r="EW49" s="187">
        <f t="shared" si="26"/>
        <v>5</v>
      </c>
      <c r="EX49" s="187">
        <f t="shared" si="27"/>
        <v>5</v>
      </c>
      <c r="EY49" s="187">
        <f t="shared" si="28"/>
        <v>4</v>
      </c>
      <c r="EZ49" s="187">
        <f t="shared" si="29"/>
        <v>4</v>
      </c>
      <c r="FA49" s="187">
        <v>24</v>
      </c>
      <c r="FB49" s="187">
        <f>Log!$BB$37</f>
        <v>54</v>
      </c>
      <c r="FC49" s="187">
        <f>Log!$BB$38</f>
        <v>60</v>
      </c>
      <c r="FD49" s="187">
        <f>Log!$BB$39</f>
        <v>65</v>
      </c>
      <c r="FE49" s="187">
        <f>Log!$BB$40</f>
        <v>70</v>
      </c>
      <c r="FF49" s="187">
        <f>Log!$BB$41</f>
        <v>74</v>
      </c>
      <c r="FG49" s="187">
        <f>Log!$BB$42</f>
        <v>78</v>
      </c>
      <c r="FH49" s="187">
        <f>Log!$BB$43</f>
        <v>84</v>
      </c>
    </row>
    <row r="50" spans="111:164">
      <c r="DG50" s="18">
        <f t="shared" si="23"/>
        <v>44</v>
      </c>
      <c r="DH50" s="175" t="str">
        <f>IF(ISBLANK(Log!H60),"",Log!H60)</f>
        <v/>
      </c>
      <c r="DI50" s="156" t="e">
        <f>IF(Log!AH60=0,#N/A,IF(Log!$G$6=Log!$AY$6,(Log!L60+(Log!M60/16)),Log!N60))</f>
        <v>#N/A</v>
      </c>
      <c r="DL50" s="175" t="str">
        <f t="shared" si="5"/>
        <v/>
      </c>
      <c r="DM50" s="155" t="e">
        <f>IF(Log!AJ60=0,#N/A,Log!T60)</f>
        <v>#N/A</v>
      </c>
      <c r="DN50" s="155">
        <f t="shared" si="30"/>
        <v>0.1</v>
      </c>
      <c r="DO50" s="155">
        <f t="shared" si="31"/>
        <v>0.03</v>
      </c>
      <c r="DP50" s="155">
        <f t="shared" si="32"/>
        <v>7.0000000000000007E-2</v>
      </c>
      <c r="DQ50" s="155">
        <f t="shared" si="33"/>
        <v>3.999999999999998E-2</v>
      </c>
      <c r="DR50" s="155">
        <f t="shared" si="34"/>
        <v>7.0000000000000007E-2</v>
      </c>
      <c r="DS50" s="155">
        <v>0.26</v>
      </c>
      <c r="DT50" s="155">
        <f>Log!$BB$28</f>
        <v>0</v>
      </c>
      <c r="DU50" s="155">
        <f>Log!$BB$29</f>
        <v>0.1</v>
      </c>
      <c r="DV50" s="155">
        <f>Log!$BB$30</f>
        <v>0.13</v>
      </c>
      <c r="DW50" s="155">
        <f>Log!$BB$31</f>
        <v>0.2</v>
      </c>
      <c r="DX50" s="155">
        <f>Log!$BB$32</f>
        <v>0.24</v>
      </c>
      <c r="DY50" s="155">
        <f>Log!$BB$33</f>
        <v>0.31</v>
      </c>
      <c r="EB50" s="175" t="str">
        <f t="shared" si="11"/>
        <v/>
      </c>
      <c r="EC50" s="183" t="e">
        <f>IF(Log!AM60=0,#N/A,Log!W60)</f>
        <v>#N/A</v>
      </c>
      <c r="ED50" s="187">
        <f t="shared" si="12"/>
        <v>16</v>
      </c>
      <c r="EE50" s="187">
        <f t="shared" si="13"/>
        <v>2.5</v>
      </c>
      <c r="EF50" s="187">
        <f t="shared" si="14"/>
        <v>6.5</v>
      </c>
      <c r="EG50" s="187">
        <f t="shared" si="15"/>
        <v>5</v>
      </c>
      <c r="EH50" s="187">
        <f t="shared" si="16"/>
        <v>5</v>
      </c>
      <c r="EI50" s="187">
        <f t="shared" si="17"/>
        <v>5</v>
      </c>
      <c r="EJ50" s="187">
        <v>10</v>
      </c>
      <c r="EK50" s="187">
        <f>Log!$AZ$18</f>
        <v>0</v>
      </c>
      <c r="EL50" s="187">
        <f>Log!$AZ$19</f>
        <v>16</v>
      </c>
      <c r="EM50" s="187">
        <f>Log!$AZ$20</f>
        <v>18.5</v>
      </c>
      <c r="EN50" s="187">
        <f>Log!$AZ$21</f>
        <v>25</v>
      </c>
      <c r="EO50" s="187">
        <f>Log!$AZ$22</f>
        <v>30</v>
      </c>
      <c r="EP50" s="187">
        <f>Log!$AZ$23</f>
        <v>35</v>
      </c>
      <c r="EQ50" s="187">
        <f>Log!$AZ$24</f>
        <v>40</v>
      </c>
      <c r="ES50" s="175" t="str">
        <f t="shared" si="18"/>
        <v/>
      </c>
      <c r="ET50" s="187" t="e">
        <f>IF(Log!AP60=0,#N/A,Log!Z60)</f>
        <v>#N/A</v>
      </c>
      <c r="EU50" s="187">
        <f t="shared" si="24"/>
        <v>54</v>
      </c>
      <c r="EV50" s="187">
        <f t="shared" si="25"/>
        <v>6</v>
      </c>
      <c r="EW50" s="187">
        <f t="shared" si="26"/>
        <v>5</v>
      </c>
      <c r="EX50" s="187">
        <f t="shared" si="27"/>
        <v>5</v>
      </c>
      <c r="EY50" s="187">
        <f t="shared" si="28"/>
        <v>4</v>
      </c>
      <c r="EZ50" s="187">
        <f t="shared" si="29"/>
        <v>4</v>
      </c>
      <c r="FA50" s="187">
        <v>24</v>
      </c>
      <c r="FB50" s="187">
        <f>Log!$BB$37</f>
        <v>54</v>
      </c>
      <c r="FC50" s="187">
        <f>Log!$BB$38</f>
        <v>60</v>
      </c>
      <c r="FD50" s="187">
        <f>Log!$BB$39</f>
        <v>65</v>
      </c>
      <c r="FE50" s="187">
        <f>Log!$BB$40</f>
        <v>70</v>
      </c>
      <c r="FF50" s="187">
        <f>Log!$BB$41</f>
        <v>74</v>
      </c>
      <c r="FG50" s="187">
        <f>Log!$BB$42</f>
        <v>78</v>
      </c>
      <c r="FH50" s="187">
        <f>Log!$BB$43</f>
        <v>84</v>
      </c>
    </row>
    <row r="51" spans="111:164">
      <c r="DG51" s="18">
        <f t="shared" si="23"/>
        <v>45</v>
      </c>
      <c r="DH51" s="175" t="str">
        <f>IF(ISBLANK(Log!H61),"",Log!H61)</f>
        <v/>
      </c>
      <c r="DI51" s="156" t="e">
        <f>IF(Log!AH61=0,#N/A,IF(Log!$G$6=Log!$AY$6,(Log!L61+(Log!M61/16)),Log!N61))</f>
        <v>#N/A</v>
      </c>
      <c r="DL51" s="175" t="str">
        <f t="shared" si="5"/>
        <v/>
      </c>
      <c r="DM51" s="155" t="e">
        <f>IF(Log!AJ61=0,#N/A,Log!T61)</f>
        <v>#N/A</v>
      </c>
      <c r="DN51" s="155">
        <f t="shared" si="30"/>
        <v>0.1</v>
      </c>
      <c r="DO51" s="155">
        <f t="shared" si="31"/>
        <v>0.03</v>
      </c>
      <c r="DP51" s="155">
        <f t="shared" si="32"/>
        <v>7.0000000000000007E-2</v>
      </c>
      <c r="DQ51" s="155">
        <f t="shared" si="33"/>
        <v>3.999999999999998E-2</v>
      </c>
      <c r="DR51" s="155">
        <f t="shared" si="34"/>
        <v>7.0000000000000007E-2</v>
      </c>
      <c r="DS51" s="155">
        <v>0.26</v>
      </c>
      <c r="DT51" s="155">
        <f>Log!$BB$28</f>
        <v>0</v>
      </c>
      <c r="DU51" s="155">
        <f>Log!$BB$29</f>
        <v>0.1</v>
      </c>
      <c r="DV51" s="155">
        <f>Log!$BB$30</f>
        <v>0.13</v>
      </c>
      <c r="DW51" s="155">
        <f>Log!$BB$31</f>
        <v>0.2</v>
      </c>
      <c r="DX51" s="155">
        <f>Log!$BB$32</f>
        <v>0.24</v>
      </c>
      <c r="DY51" s="155">
        <f>Log!$BB$33</f>
        <v>0.31</v>
      </c>
      <c r="EB51" s="175" t="str">
        <f t="shared" si="11"/>
        <v/>
      </c>
      <c r="EC51" s="183" t="e">
        <f>IF(Log!AM61=0,#N/A,Log!W61)</f>
        <v>#N/A</v>
      </c>
      <c r="ED51" s="187">
        <f t="shared" si="12"/>
        <v>16</v>
      </c>
      <c r="EE51" s="187">
        <f t="shared" si="13"/>
        <v>2.5</v>
      </c>
      <c r="EF51" s="187">
        <f t="shared" si="14"/>
        <v>6.5</v>
      </c>
      <c r="EG51" s="187">
        <f t="shared" si="15"/>
        <v>5</v>
      </c>
      <c r="EH51" s="187">
        <f t="shared" si="16"/>
        <v>5</v>
      </c>
      <c r="EI51" s="187">
        <f t="shared" si="17"/>
        <v>5</v>
      </c>
      <c r="EJ51" s="187">
        <v>10</v>
      </c>
      <c r="EK51" s="187">
        <f>Log!$AZ$18</f>
        <v>0</v>
      </c>
      <c r="EL51" s="187">
        <f>Log!$AZ$19</f>
        <v>16</v>
      </c>
      <c r="EM51" s="187">
        <f>Log!$AZ$20</f>
        <v>18.5</v>
      </c>
      <c r="EN51" s="187">
        <f>Log!$AZ$21</f>
        <v>25</v>
      </c>
      <c r="EO51" s="187">
        <f>Log!$AZ$22</f>
        <v>30</v>
      </c>
      <c r="EP51" s="187">
        <f>Log!$AZ$23</f>
        <v>35</v>
      </c>
      <c r="EQ51" s="187">
        <f>Log!$AZ$24</f>
        <v>40</v>
      </c>
      <c r="ES51" s="175" t="str">
        <f t="shared" si="18"/>
        <v/>
      </c>
      <c r="ET51" s="187" t="e">
        <f>IF(Log!AP61=0,#N/A,Log!Z61)</f>
        <v>#N/A</v>
      </c>
      <c r="EU51" s="187">
        <f t="shared" si="24"/>
        <v>54</v>
      </c>
      <c r="EV51" s="187">
        <f t="shared" si="25"/>
        <v>6</v>
      </c>
      <c r="EW51" s="187">
        <f t="shared" si="26"/>
        <v>5</v>
      </c>
      <c r="EX51" s="187">
        <f t="shared" si="27"/>
        <v>5</v>
      </c>
      <c r="EY51" s="187">
        <f t="shared" si="28"/>
        <v>4</v>
      </c>
      <c r="EZ51" s="187">
        <f t="shared" si="29"/>
        <v>4</v>
      </c>
      <c r="FA51" s="187">
        <v>24</v>
      </c>
      <c r="FB51" s="187">
        <f>Log!$BB$37</f>
        <v>54</v>
      </c>
      <c r="FC51" s="187">
        <f>Log!$BB$38</f>
        <v>60</v>
      </c>
      <c r="FD51" s="187">
        <f>Log!$BB$39</f>
        <v>65</v>
      </c>
      <c r="FE51" s="187">
        <f>Log!$BB$40</f>
        <v>70</v>
      </c>
      <c r="FF51" s="187">
        <f>Log!$BB$41</f>
        <v>74</v>
      </c>
      <c r="FG51" s="187">
        <f>Log!$BB$42</f>
        <v>78</v>
      </c>
      <c r="FH51" s="187">
        <f>Log!$BB$43</f>
        <v>84</v>
      </c>
    </row>
    <row r="52" spans="111:164">
      <c r="DG52" s="18">
        <f t="shared" si="23"/>
        <v>46</v>
      </c>
      <c r="DH52" s="175" t="str">
        <f>IF(ISBLANK(Log!H62),"",Log!H62)</f>
        <v/>
      </c>
      <c r="DI52" s="156" t="e">
        <f>IF(Log!AH62=0,#N/A,IF(Log!$G$6=Log!$AY$6,(Log!L62+(Log!M62/16)),Log!N62))</f>
        <v>#N/A</v>
      </c>
      <c r="DL52" s="175" t="str">
        <f t="shared" si="5"/>
        <v/>
      </c>
      <c r="DM52" s="155" t="e">
        <f>IF(Log!AJ62=0,#N/A,Log!T62)</f>
        <v>#N/A</v>
      </c>
      <c r="DN52" s="155">
        <f t="shared" si="30"/>
        <v>0.1</v>
      </c>
      <c r="DO52" s="155">
        <f t="shared" si="31"/>
        <v>0.03</v>
      </c>
      <c r="DP52" s="155">
        <f t="shared" si="32"/>
        <v>7.0000000000000007E-2</v>
      </c>
      <c r="DQ52" s="155">
        <f t="shared" si="33"/>
        <v>3.999999999999998E-2</v>
      </c>
      <c r="DR52" s="155">
        <f t="shared" si="34"/>
        <v>7.0000000000000007E-2</v>
      </c>
      <c r="DS52" s="155">
        <v>0.26</v>
      </c>
      <c r="DT52" s="155">
        <f>Log!$BB$28</f>
        <v>0</v>
      </c>
      <c r="DU52" s="155">
        <f>Log!$BB$29</f>
        <v>0.1</v>
      </c>
      <c r="DV52" s="155">
        <f>Log!$BB$30</f>
        <v>0.13</v>
      </c>
      <c r="DW52" s="155">
        <f>Log!$BB$31</f>
        <v>0.2</v>
      </c>
      <c r="DX52" s="155">
        <f>Log!$BB$32</f>
        <v>0.24</v>
      </c>
      <c r="DY52" s="155">
        <f>Log!$BB$33</f>
        <v>0.31</v>
      </c>
      <c r="EB52" s="175" t="str">
        <f t="shared" si="11"/>
        <v/>
      </c>
      <c r="EC52" s="183" t="e">
        <f>IF(Log!AM62=0,#N/A,Log!W62)</f>
        <v>#N/A</v>
      </c>
      <c r="ED52" s="187">
        <f t="shared" si="12"/>
        <v>16</v>
      </c>
      <c r="EE52" s="187">
        <f t="shared" si="13"/>
        <v>2.5</v>
      </c>
      <c r="EF52" s="187">
        <f t="shared" si="14"/>
        <v>6.5</v>
      </c>
      <c r="EG52" s="187">
        <f t="shared" si="15"/>
        <v>5</v>
      </c>
      <c r="EH52" s="187">
        <f t="shared" si="16"/>
        <v>5</v>
      </c>
      <c r="EI52" s="187">
        <f t="shared" si="17"/>
        <v>5</v>
      </c>
      <c r="EJ52" s="187">
        <v>10</v>
      </c>
      <c r="EK52" s="187">
        <f>Log!$AZ$18</f>
        <v>0</v>
      </c>
      <c r="EL52" s="187">
        <f>Log!$AZ$19</f>
        <v>16</v>
      </c>
      <c r="EM52" s="187">
        <f>Log!$AZ$20</f>
        <v>18.5</v>
      </c>
      <c r="EN52" s="187">
        <f>Log!$AZ$21</f>
        <v>25</v>
      </c>
      <c r="EO52" s="187">
        <f>Log!$AZ$22</f>
        <v>30</v>
      </c>
      <c r="EP52" s="187">
        <f>Log!$AZ$23</f>
        <v>35</v>
      </c>
      <c r="EQ52" s="187">
        <f>Log!$AZ$24</f>
        <v>40</v>
      </c>
      <c r="ES52" s="175" t="str">
        <f t="shared" si="18"/>
        <v/>
      </c>
      <c r="ET52" s="187" t="e">
        <f>IF(Log!AP62=0,#N/A,Log!Z62)</f>
        <v>#N/A</v>
      </c>
      <c r="EU52" s="187">
        <f t="shared" si="24"/>
        <v>54</v>
      </c>
      <c r="EV52" s="187">
        <f t="shared" si="25"/>
        <v>6</v>
      </c>
      <c r="EW52" s="187">
        <f t="shared" si="26"/>
        <v>5</v>
      </c>
      <c r="EX52" s="187">
        <f t="shared" si="27"/>
        <v>5</v>
      </c>
      <c r="EY52" s="187">
        <f t="shared" si="28"/>
        <v>4</v>
      </c>
      <c r="EZ52" s="187">
        <f t="shared" si="29"/>
        <v>4</v>
      </c>
      <c r="FA52" s="187">
        <v>24</v>
      </c>
      <c r="FB52" s="187">
        <f>Log!$BB$37</f>
        <v>54</v>
      </c>
      <c r="FC52" s="187">
        <f>Log!$BB$38</f>
        <v>60</v>
      </c>
      <c r="FD52" s="187">
        <f>Log!$BB$39</f>
        <v>65</v>
      </c>
      <c r="FE52" s="187">
        <f>Log!$BB$40</f>
        <v>70</v>
      </c>
      <c r="FF52" s="187">
        <f>Log!$BB$41</f>
        <v>74</v>
      </c>
      <c r="FG52" s="187">
        <f>Log!$BB$42</f>
        <v>78</v>
      </c>
      <c r="FH52" s="187">
        <f>Log!$BB$43</f>
        <v>84</v>
      </c>
    </row>
    <row r="53" spans="111:164">
      <c r="DG53" s="18">
        <f t="shared" si="23"/>
        <v>47</v>
      </c>
      <c r="DH53" s="175" t="str">
        <f>IF(ISBLANK(Log!H63),"",Log!H63)</f>
        <v/>
      </c>
      <c r="DI53" s="156" t="e">
        <f>IF(Log!AH63=0,#N/A,IF(Log!$G$6=Log!$AY$6,(Log!L63+(Log!M63/16)),Log!N63))</f>
        <v>#N/A</v>
      </c>
      <c r="DL53" s="175" t="str">
        <f t="shared" si="5"/>
        <v/>
      </c>
      <c r="DM53" s="155" t="e">
        <f>IF(Log!AJ63=0,#N/A,Log!T63)</f>
        <v>#N/A</v>
      </c>
      <c r="DN53" s="155">
        <f t="shared" si="30"/>
        <v>0.1</v>
      </c>
      <c r="DO53" s="155">
        <f t="shared" si="31"/>
        <v>0.03</v>
      </c>
      <c r="DP53" s="155">
        <f t="shared" si="32"/>
        <v>7.0000000000000007E-2</v>
      </c>
      <c r="DQ53" s="155">
        <f t="shared" si="33"/>
        <v>3.999999999999998E-2</v>
      </c>
      <c r="DR53" s="155">
        <f t="shared" si="34"/>
        <v>7.0000000000000007E-2</v>
      </c>
      <c r="DS53" s="155">
        <v>0.26</v>
      </c>
      <c r="DT53" s="155">
        <f>Log!$BB$28</f>
        <v>0</v>
      </c>
      <c r="DU53" s="155">
        <f>Log!$BB$29</f>
        <v>0.1</v>
      </c>
      <c r="DV53" s="155">
        <f>Log!$BB$30</f>
        <v>0.13</v>
      </c>
      <c r="DW53" s="155">
        <f>Log!$BB$31</f>
        <v>0.2</v>
      </c>
      <c r="DX53" s="155">
        <f>Log!$BB$32</f>
        <v>0.24</v>
      </c>
      <c r="DY53" s="155">
        <f>Log!$BB$33</f>
        <v>0.31</v>
      </c>
      <c r="EB53" s="175" t="str">
        <f t="shared" si="11"/>
        <v/>
      </c>
      <c r="EC53" s="183" t="e">
        <f>IF(Log!AM63=0,#N/A,Log!W63)</f>
        <v>#N/A</v>
      </c>
      <c r="ED53" s="187">
        <f t="shared" si="12"/>
        <v>16</v>
      </c>
      <c r="EE53" s="187">
        <f t="shared" si="13"/>
        <v>2.5</v>
      </c>
      <c r="EF53" s="187">
        <f t="shared" si="14"/>
        <v>6.5</v>
      </c>
      <c r="EG53" s="187">
        <f t="shared" si="15"/>
        <v>5</v>
      </c>
      <c r="EH53" s="187">
        <f t="shared" si="16"/>
        <v>5</v>
      </c>
      <c r="EI53" s="187">
        <f t="shared" si="17"/>
        <v>5</v>
      </c>
      <c r="EJ53" s="187">
        <v>10</v>
      </c>
      <c r="EK53" s="187">
        <f>Log!$AZ$18</f>
        <v>0</v>
      </c>
      <c r="EL53" s="187">
        <f>Log!$AZ$19</f>
        <v>16</v>
      </c>
      <c r="EM53" s="187">
        <f>Log!$AZ$20</f>
        <v>18.5</v>
      </c>
      <c r="EN53" s="187">
        <f>Log!$AZ$21</f>
        <v>25</v>
      </c>
      <c r="EO53" s="187">
        <f>Log!$AZ$22</f>
        <v>30</v>
      </c>
      <c r="EP53" s="187">
        <f>Log!$AZ$23</f>
        <v>35</v>
      </c>
      <c r="EQ53" s="187">
        <f>Log!$AZ$24</f>
        <v>40</v>
      </c>
      <c r="ES53" s="175" t="str">
        <f t="shared" si="18"/>
        <v/>
      </c>
      <c r="ET53" s="187" t="e">
        <f>IF(Log!AP63=0,#N/A,Log!Z63)</f>
        <v>#N/A</v>
      </c>
      <c r="EU53" s="187">
        <f t="shared" si="24"/>
        <v>54</v>
      </c>
      <c r="EV53" s="187">
        <f t="shared" si="25"/>
        <v>6</v>
      </c>
      <c r="EW53" s="187">
        <f t="shared" si="26"/>
        <v>5</v>
      </c>
      <c r="EX53" s="187">
        <f t="shared" si="27"/>
        <v>5</v>
      </c>
      <c r="EY53" s="187">
        <f t="shared" si="28"/>
        <v>4</v>
      </c>
      <c r="EZ53" s="187">
        <f t="shared" si="29"/>
        <v>4</v>
      </c>
      <c r="FA53" s="187">
        <v>24</v>
      </c>
      <c r="FB53" s="187">
        <f>Log!$BB$37</f>
        <v>54</v>
      </c>
      <c r="FC53" s="187">
        <f>Log!$BB$38</f>
        <v>60</v>
      </c>
      <c r="FD53" s="187">
        <f>Log!$BB$39</f>
        <v>65</v>
      </c>
      <c r="FE53" s="187">
        <f>Log!$BB$40</f>
        <v>70</v>
      </c>
      <c r="FF53" s="187">
        <f>Log!$BB$41</f>
        <v>74</v>
      </c>
      <c r="FG53" s="187">
        <f>Log!$BB$42</f>
        <v>78</v>
      </c>
      <c r="FH53" s="187">
        <f>Log!$BB$43</f>
        <v>84</v>
      </c>
    </row>
    <row r="54" spans="111:164">
      <c r="DG54" s="18">
        <f t="shared" si="23"/>
        <v>48</v>
      </c>
      <c r="DH54" s="175" t="str">
        <f>IF(ISBLANK(Log!H64),"",Log!H64)</f>
        <v/>
      </c>
      <c r="DI54" s="156" t="e">
        <f>IF(Log!AH64=0,#N/A,IF(Log!$G$6=Log!$AY$6,(Log!L64+(Log!M64/16)),Log!N64))</f>
        <v>#N/A</v>
      </c>
      <c r="DL54" s="175" t="str">
        <f t="shared" si="5"/>
        <v/>
      </c>
      <c r="DM54" s="155" t="e">
        <f>IF(Log!AJ64=0,#N/A,Log!T64)</f>
        <v>#N/A</v>
      </c>
      <c r="DN54" s="155">
        <f t="shared" si="30"/>
        <v>0.1</v>
      </c>
      <c r="DO54" s="155">
        <f t="shared" si="31"/>
        <v>0.03</v>
      </c>
      <c r="DP54" s="155">
        <f t="shared" si="32"/>
        <v>7.0000000000000007E-2</v>
      </c>
      <c r="DQ54" s="155">
        <f t="shared" si="33"/>
        <v>3.999999999999998E-2</v>
      </c>
      <c r="DR54" s="155">
        <f t="shared" si="34"/>
        <v>7.0000000000000007E-2</v>
      </c>
      <c r="DS54" s="155">
        <v>0.26</v>
      </c>
      <c r="DT54" s="155">
        <f>Log!$BB$28</f>
        <v>0</v>
      </c>
      <c r="DU54" s="155">
        <f>Log!$BB$29</f>
        <v>0.1</v>
      </c>
      <c r="DV54" s="155">
        <f>Log!$BB$30</f>
        <v>0.13</v>
      </c>
      <c r="DW54" s="155">
        <f>Log!$BB$31</f>
        <v>0.2</v>
      </c>
      <c r="DX54" s="155">
        <f>Log!$BB$32</f>
        <v>0.24</v>
      </c>
      <c r="DY54" s="155">
        <f>Log!$BB$33</f>
        <v>0.31</v>
      </c>
      <c r="EB54" s="175" t="str">
        <f t="shared" si="11"/>
        <v/>
      </c>
      <c r="EC54" s="183" t="e">
        <f>IF(Log!AM64=0,#N/A,Log!W64)</f>
        <v>#N/A</v>
      </c>
      <c r="ED54" s="187">
        <f t="shared" si="12"/>
        <v>16</v>
      </c>
      <c r="EE54" s="187">
        <f t="shared" si="13"/>
        <v>2.5</v>
      </c>
      <c r="EF54" s="187">
        <f t="shared" si="14"/>
        <v>6.5</v>
      </c>
      <c r="EG54" s="187">
        <f t="shared" si="15"/>
        <v>5</v>
      </c>
      <c r="EH54" s="187">
        <f t="shared" si="16"/>
        <v>5</v>
      </c>
      <c r="EI54" s="187">
        <f t="shared" si="17"/>
        <v>5</v>
      </c>
      <c r="EJ54" s="187">
        <v>10</v>
      </c>
      <c r="EK54" s="187">
        <f>Log!$AZ$18</f>
        <v>0</v>
      </c>
      <c r="EL54" s="187">
        <f>Log!$AZ$19</f>
        <v>16</v>
      </c>
      <c r="EM54" s="187">
        <f>Log!$AZ$20</f>
        <v>18.5</v>
      </c>
      <c r="EN54" s="187">
        <f>Log!$AZ$21</f>
        <v>25</v>
      </c>
      <c r="EO54" s="187">
        <f>Log!$AZ$22</f>
        <v>30</v>
      </c>
      <c r="EP54" s="187">
        <f>Log!$AZ$23</f>
        <v>35</v>
      </c>
      <c r="EQ54" s="187">
        <f>Log!$AZ$24</f>
        <v>40</v>
      </c>
      <c r="ES54" s="175" t="str">
        <f t="shared" si="18"/>
        <v/>
      </c>
      <c r="ET54" s="187" t="e">
        <f>IF(Log!AP64=0,#N/A,Log!Z64)</f>
        <v>#N/A</v>
      </c>
      <c r="EU54" s="187">
        <f t="shared" si="24"/>
        <v>54</v>
      </c>
      <c r="EV54" s="187">
        <f t="shared" si="25"/>
        <v>6</v>
      </c>
      <c r="EW54" s="187">
        <f t="shared" si="26"/>
        <v>5</v>
      </c>
      <c r="EX54" s="187">
        <f t="shared" si="27"/>
        <v>5</v>
      </c>
      <c r="EY54" s="187">
        <f t="shared" si="28"/>
        <v>4</v>
      </c>
      <c r="EZ54" s="187">
        <f t="shared" si="29"/>
        <v>4</v>
      </c>
      <c r="FA54" s="187">
        <v>24</v>
      </c>
      <c r="FB54" s="187">
        <f>Log!$BB$37</f>
        <v>54</v>
      </c>
      <c r="FC54" s="187">
        <f>Log!$BB$38</f>
        <v>60</v>
      </c>
      <c r="FD54" s="187">
        <f>Log!$BB$39</f>
        <v>65</v>
      </c>
      <c r="FE54" s="187">
        <f>Log!$BB$40</f>
        <v>70</v>
      </c>
      <c r="FF54" s="187">
        <f>Log!$BB$41</f>
        <v>74</v>
      </c>
      <c r="FG54" s="187">
        <f>Log!$BB$42</f>
        <v>78</v>
      </c>
      <c r="FH54" s="187">
        <f>Log!$BB$43</f>
        <v>84</v>
      </c>
    </row>
    <row r="55" spans="111:164">
      <c r="DG55" s="18">
        <f t="shared" si="23"/>
        <v>49</v>
      </c>
      <c r="DH55" s="175" t="str">
        <f>IF(ISBLANK(Log!H65),"",Log!H65)</f>
        <v/>
      </c>
      <c r="DI55" s="156" t="e">
        <f>IF(Log!AH65=0,#N/A,IF(Log!$G$6=Log!$AY$6,(Log!L65+(Log!M65/16)),Log!N65))</f>
        <v>#N/A</v>
      </c>
      <c r="DL55" s="175" t="str">
        <f t="shared" si="5"/>
        <v/>
      </c>
      <c r="DM55" s="155" t="e">
        <f>IF(Log!AJ65=0,#N/A,Log!T65)</f>
        <v>#N/A</v>
      </c>
      <c r="DN55" s="155">
        <f t="shared" si="30"/>
        <v>0.1</v>
      </c>
      <c r="DO55" s="155">
        <f t="shared" si="31"/>
        <v>0.03</v>
      </c>
      <c r="DP55" s="155">
        <f t="shared" si="32"/>
        <v>7.0000000000000007E-2</v>
      </c>
      <c r="DQ55" s="155">
        <f t="shared" si="33"/>
        <v>3.999999999999998E-2</v>
      </c>
      <c r="DR55" s="155">
        <f t="shared" si="34"/>
        <v>7.0000000000000007E-2</v>
      </c>
      <c r="DS55" s="155">
        <v>0.26</v>
      </c>
      <c r="DT55" s="155">
        <f>Log!$BB$28</f>
        <v>0</v>
      </c>
      <c r="DU55" s="155">
        <f>Log!$BB$29</f>
        <v>0.1</v>
      </c>
      <c r="DV55" s="155">
        <f>Log!$BB$30</f>
        <v>0.13</v>
      </c>
      <c r="DW55" s="155">
        <f>Log!$BB$31</f>
        <v>0.2</v>
      </c>
      <c r="DX55" s="155">
        <f>Log!$BB$32</f>
        <v>0.24</v>
      </c>
      <c r="DY55" s="155">
        <f>Log!$BB$33</f>
        <v>0.31</v>
      </c>
      <c r="EB55" s="175" t="str">
        <f t="shared" si="11"/>
        <v/>
      </c>
      <c r="EC55" s="183" t="e">
        <f>IF(Log!AM65=0,#N/A,Log!W65)</f>
        <v>#N/A</v>
      </c>
      <c r="ED55" s="187">
        <f t="shared" si="12"/>
        <v>16</v>
      </c>
      <c r="EE55" s="187">
        <f t="shared" si="13"/>
        <v>2.5</v>
      </c>
      <c r="EF55" s="187">
        <f t="shared" si="14"/>
        <v>6.5</v>
      </c>
      <c r="EG55" s="187">
        <f t="shared" si="15"/>
        <v>5</v>
      </c>
      <c r="EH55" s="187">
        <f t="shared" si="16"/>
        <v>5</v>
      </c>
      <c r="EI55" s="187">
        <f t="shared" si="17"/>
        <v>5</v>
      </c>
      <c r="EJ55" s="187">
        <v>10</v>
      </c>
      <c r="EK55" s="187">
        <f>Log!$AZ$18</f>
        <v>0</v>
      </c>
      <c r="EL55" s="187">
        <f>Log!$AZ$19</f>
        <v>16</v>
      </c>
      <c r="EM55" s="187">
        <f>Log!$AZ$20</f>
        <v>18.5</v>
      </c>
      <c r="EN55" s="187">
        <f>Log!$AZ$21</f>
        <v>25</v>
      </c>
      <c r="EO55" s="187">
        <f>Log!$AZ$22</f>
        <v>30</v>
      </c>
      <c r="EP55" s="187">
        <f>Log!$AZ$23</f>
        <v>35</v>
      </c>
      <c r="EQ55" s="187">
        <f>Log!$AZ$24</f>
        <v>40</v>
      </c>
      <c r="ES55" s="175" t="str">
        <f t="shared" si="18"/>
        <v/>
      </c>
      <c r="ET55" s="187" t="e">
        <f>IF(Log!AP65=0,#N/A,Log!Z65)</f>
        <v>#N/A</v>
      </c>
      <c r="EU55" s="187">
        <f t="shared" si="24"/>
        <v>54</v>
      </c>
      <c r="EV55" s="187">
        <f t="shared" si="25"/>
        <v>6</v>
      </c>
      <c r="EW55" s="187">
        <f t="shared" si="26"/>
        <v>5</v>
      </c>
      <c r="EX55" s="187">
        <f t="shared" si="27"/>
        <v>5</v>
      </c>
      <c r="EY55" s="187">
        <f t="shared" si="28"/>
        <v>4</v>
      </c>
      <c r="EZ55" s="187">
        <f t="shared" si="29"/>
        <v>4</v>
      </c>
      <c r="FA55" s="187">
        <v>24</v>
      </c>
      <c r="FB55" s="187">
        <f>Log!$BB$37</f>
        <v>54</v>
      </c>
      <c r="FC55" s="187">
        <f>Log!$BB$38</f>
        <v>60</v>
      </c>
      <c r="FD55" s="187">
        <f>Log!$BB$39</f>
        <v>65</v>
      </c>
      <c r="FE55" s="187">
        <f>Log!$BB$40</f>
        <v>70</v>
      </c>
      <c r="FF55" s="187">
        <f>Log!$BB$41</f>
        <v>74</v>
      </c>
      <c r="FG55" s="187">
        <f>Log!$BB$42</f>
        <v>78</v>
      </c>
      <c r="FH55" s="187">
        <f>Log!$BB$43</f>
        <v>84</v>
      </c>
    </row>
    <row r="56" spans="111:164">
      <c r="DG56" s="18">
        <f t="shared" si="23"/>
        <v>50</v>
      </c>
      <c r="DH56" s="175" t="str">
        <f>IF(ISBLANK(Log!H66),"",Log!H66)</f>
        <v/>
      </c>
      <c r="DI56" s="156" t="e">
        <f>IF(Log!AH66=0,#N/A,IF(Log!$G$6=Log!$AY$6,(Log!L66+(Log!M66/16)),Log!N66))</f>
        <v>#N/A</v>
      </c>
      <c r="DL56" s="175" t="str">
        <f t="shared" si="5"/>
        <v/>
      </c>
      <c r="DM56" s="155" t="e">
        <f>IF(Log!AJ66=0,#N/A,Log!T66)</f>
        <v>#N/A</v>
      </c>
      <c r="DN56" s="155">
        <f t="shared" si="30"/>
        <v>0.1</v>
      </c>
      <c r="DO56" s="155">
        <f t="shared" si="31"/>
        <v>0.03</v>
      </c>
      <c r="DP56" s="155">
        <f t="shared" si="32"/>
        <v>7.0000000000000007E-2</v>
      </c>
      <c r="DQ56" s="155">
        <f t="shared" si="33"/>
        <v>3.999999999999998E-2</v>
      </c>
      <c r="DR56" s="155">
        <f t="shared" si="34"/>
        <v>7.0000000000000007E-2</v>
      </c>
      <c r="DS56" s="155">
        <v>0.26</v>
      </c>
      <c r="DT56" s="155">
        <f>Log!$BB$28</f>
        <v>0</v>
      </c>
      <c r="DU56" s="155">
        <f>Log!$BB$29</f>
        <v>0.1</v>
      </c>
      <c r="DV56" s="155">
        <f>Log!$BB$30</f>
        <v>0.13</v>
      </c>
      <c r="DW56" s="155">
        <f>Log!$BB$31</f>
        <v>0.2</v>
      </c>
      <c r="DX56" s="155">
        <f>Log!$BB$32</f>
        <v>0.24</v>
      </c>
      <c r="DY56" s="155">
        <f>Log!$BB$33</f>
        <v>0.31</v>
      </c>
      <c r="EB56" s="175" t="str">
        <f t="shared" si="11"/>
        <v/>
      </c>
      <c r="EC56" s="183" t="e">
        <f>IF(Log!AM66=0,#N/A,Log!W66)</f>
        <v>#N/A</v>
      </c>
      <c r="ED56" s="187">
        <f t="shared" si="12"/>
        <v>16</v>
      </c>
      <c r="EE56" s="187">
        <f t="shared" si="13"/>
        <v>2.5</v>
      </c>
      <c r="EF56" s="187">
        <f t="shared" si="14"/>
        <v>6.5</v>
      </c>
      <c r="EG56" s="187">
        <f t="shared" si="15"/>
        <v>5</v>
      </c>
      <c r="EH56" s="187">
        <f t="shared" si="16"/>
        <v>5</v>
      </c>
      <c r="EI56" s="187">
        <f t="shared" si="17"/>
        <v>5</v>
      </c>
      <c r="EJ56" s="187">
        <v>10</v>
      </c>
      <c r="EK56" s="187">
        <f>Log!$AZ$18</f>
        <v>0</v>
      </c>
      <c r="EL56" s="187">
        <f>Log!$AZ$19</f>
        <v>16</v>
      </c>
      <c r="EM56" s="187">
        <f>Log!$AZ$20</f>
        <v>18.5</v>
      </c>
      <c r="EN56" s="187">
        <f>Log!$AZ$21</f>
        <v>25</v>
      </c>
      <c r="EO56" s="187">
        <f>Log!$AZ$22</f>
        <v>30</v>
      </c>
      <c r="EP56" s="187">
        <f>Log!$AZ$23</f>
        <v>35</v>
      </c>
      <c r="EQ56" s="187">
        <f>Log!$AZ$24</f>
        <v>40</v>
      </c>
      <c r="ES56" s="175" t="str">
        <f t="shared" si="18"/>
        <v/>
      </c>
      <c r="ET56" s="187" t="e">
        <f>IF(Log!AP66=0,#N/A,Log!Z66)</f>
        <v>#N/A</v>
      </c>
      <c r="EU56" s="187">
        <f t="shared" si="24"/>
        <v>54</v>
      </c>
      <c r="EV56" s="187">
        <f t="shared" si="25"/>
        <v>6</v>
      </c>
      <c r="EW56" s="187">
        <f t="shared" si="26"/>
        <v>5</v>
      </c>
      <c r="EX56" s="187">
        <f t="shared" si="27"/>
        <v>5</v>
      </c>
      <c r="EY56" s="187">
        <f t="shared" si="28"/>
        <v>4</v>
      </c>
      <c r="EZ56" s="187">
        <f t="shared" si="29"/>
        <v>4</v>
      </c>
      <c r="FA56" s="187">
        <v>24</v>
      </c>
      <c r="FB56" s="187">
        <f>Log!$BB$37</f>
        <v>54</v>
      </c>
      <c r="FC56" s="187">
        <f>Log!$BB$38</f>
        <v>60</v>
      </c>
      <c r="FD56" s="187">
        <f>Log!$BB$39</f>
        <v>65</v>
      </c>
      <c r="FE56" s="187">
        <f>Log!$BB$40</f>
        <v>70</v>
      </c>
      <c r="FF56" s="187">
        <f>Log!$BB$41</f>
        <v>74</v>
      </c>
      <c r="FG56" s="187">
        <f>Log!$BB$42</f>
        <v>78</v>
      </c>
      <c r="FH56" s="187">
        <f>Log!$BB$43</f>
        <v>84</v>
      </c>
    </row>
    <row r="57" spans="111:164">
      <c r="DG57" s="18">
        <f t="shared" si="23"/>
        <v>51</v>
      </c>
      <c r="DH57" s="175" t="str">
        <f>IF(ISBLANK(Log!H67),"",Log!H67)</f>
        <v/>
      </c>
      <c r="DI57" s="156" t="e">
        <f>IF(Log!AH67=0,#N/A,IF(Log!$G$6=Log!$AY$6,(Log!L67+(Log!M67/16)),Log!N67))</f>
        <v>#N/A</v>
      </c>
      <c r="DL57" s="175" t="str">
        <f t="shared" si="5"/>
        <v/>
      </c>
      <c r="DM57" s="155" t="e">
        <f>IF(Log!AJ67=0,#N/A,Log!T67)</f>
        <v>#N/A</v>
      </c>
      <c r="DN57" s="155">
        <f t="shared" si="30"/>
        <v>0.1</v>
      </c>
      <c r="DO57" s="155">
        <f t="shared" si="31"/>
        <v>0.03</v>
      </c>
      <c r="DP57" s="155">
        <f t="shared" si="32"/>
        <v>7.0000000000000007E-2</v>
      </c>
      <c r="DQ57" s="155">
        <f t="shared" si="33"/>
        <v>3.999999999999998E-2</v>
      </c>
      <c r="DR57" s="155">
        <f t="shared" si="34"/>
        <v>7.0000000000000007E-2</v>
      </c>
      <c r="DS57" s="155">
        <v>0.26</v>
      </c>
      <c r="DT57" s="155">
        <f>Log!$BB$28</f>
        <v>0</v>
      </c>
      <c r="DU57" s="155">
        <f>Log!$BB$29</f>
        <v>0.1</v>
      </c>
      <c r="DV57" s="155">
        <f>Log!$BB$30</f>
        <v>0.13</v>
      </c>
      <c r="DW57" s="155">
        <f>Log!$BB$31</f>
        <v>0.2</v>
      </c>
      <c r="DX57" s="155">
        <f>Log!$BB$32</f>
        <v>0.24</v>
      </c>
      <c r="DY57" s="155">
        <f>Log!$BB$33</f>
        <v>0.31</v>
      </c>
      <c r="EB57" s="175" t="str">
        <f t="shared" si="11"/>
        <v/>
      </c>
      <c r="EC57" s="183" t="e">
        <f>IF(Log!AM67=0,#N/A,Log!W67)</f>
        <v>#N/A</v>
      </c>
      <c r="ED57" s="187">
        <f t="shared" si="12"/>
        <v>16</v>
      </c>
      <c r="EE57" s="187">
        <f t="shared" si="13"/>
        <v>2.5</v>
      </c>
      <c r="EF57" s="187">
        <f t="shared" si="14"/>
        <v>6.5</v>
      </c>
      <c r="EG57" s="187">
        <f t="shared" si="15"/>
        <v>5</v>
      </c>
      <c r="EH57" s="187">
        <f t="shared" si="16"/>
        <v>5</v>
      </c>
      <c r="EI57" s="187">
        <f t="shared" si="17"/>
        <v>5</v>
      </c>
      <c r="EJ57" s="187">
        <v>10</v>
      </c>
      <c r="EK57" s="187">
        <f>Log!$AZ$18</f>
        <v>0</v>
      </c>
      <c r="EL57" s="187">
        <f>Log!$AZ$19</f>
        <v>16</v>
      </c>
      <c r="EM57" s="187">
        <f>Log!$AZ$20</f>
        <v>18.5</v>
      </c>
      <c r="EN57" s="187">
        <f>Log!$AZ$21</f>
        <v>25</v>
      </c>
      <c r="EO57" s="187">
        <f>Log!$AZ$22</f>
        <v>30</v>
      </c>
      <c r="EP57" s="187">
        <f>Log!$AZ$23</f>
        <v>35</v>
      </c>
      <c r="EQ57" s="187">
        <f>Log!$AZ$24</f>
        <v>40</v>
      </c>
      <c r="ES57" s="175" t="str">
        <f t="shared" si="18"/>
        <v/>
      </c>
      <c r="ET57" s="187" t="e">
        <f>IF(Log!AP67=0,#N/A,Log!Z67)</f>
        <v>#N/A</v>
      </c>
      <c r="EU57" s="187">
        <f t="shared" si="24"/>
        <v>54</v>
      </c>
      <c r="EV57" s="187">
        <f t="shared" si="25"/>
        <v>6</v>
      </c>
      <c r="EW57" s="187">
        <f t="shared" si="26"/>
        <v>5</v>
      </c>
      <c r="EX57" s="187">
        <f t="shared" si="27"/>
        <v>5</v>
      </c>
      <c r="EY57" s="187">
        <f t="shared" si="28"/>
        <v>4</v>
      </c>
      <c r="EZ57" s="187">
        <f t="shared" si="29"/>
        <v>4</v>
      </c>
      <c r="FA57" s="187">
        <v>24</v>
      </c>
      <c r="FB57" s="187">
        <f>Log!$BB$37</f>
        <v>54</v>
      </c>
      <c r="FC57" s="187">
        <f>Log!$BB$38</f>
        <v>60</v>
      </c>
      <c r="FD57" s="187">
        <f>Log!$BB$39</f>
        <v>65</v>
      </c>
      <c r="FE57" s="187">
        <f>Log!$BB$40</f>
        <v>70</v>
      </c>
      <c r="FF57" s="187">
        <f>Log!$BB$41</f>
        <v>74</v>
      </c>
      <c r="FG57" s="187">
        <f>Log!$BB$42</f>
        <v>78</v>
      </c>
      <c r="FH57" s="187">
        <f>Log!$BB$43</f>
        <v>84</v>
      </c>
    </row>
    <row r="58" spans="111:164">
      <c r="DG58" s="18">
        <f t="shared" si="23"/>
        <v>52</v>
      </c>
      <c r="DH58" s="175" t="str">
        <f>IF(ISBLANK(Log!H68),"",Log!H68)</f>
        <v/>
      </c>
      <c r="DI58" s="156" t="e">
        <f>IF(Log!AH68=0,#N/A,IF(Log!$G$6=Log!$AY$6,(Log!L68+(Log!M68/16)),Log!N68))</f>
        <v>#N/A</v>
      </c>
      <c r="DL58" s="175" t="str">
        <f t="shared" si="5"/>
        <v/>
      </c>
      <c r="DM58" s="155" t="e">
        <f>IF(Log!AJ68=0,#N/A,Log!T68)</f>
        <v>#N/A</v>
      </c>
      <c r="DN58" s="155">
        <f t="shared" si="30"/>
        <v>0.1</v>
      </c>
      <c r="DO58" s="155">
        <f t="shared" si="31"/>
        <v>0.03</v>
      </c>
      <c r="DP58" s="155">
        <f t="shared" si="32"/>
        <v>7.0000000000000007E-2</v>
      </c>
      <c r="DQ58" s="155">
        <f t="shared" si="33"/>
        <v>3.999999999999998E-2</v>
      </c>
      <c r="DR58" s="155">
        <f t="shared" si="34"/>
        <v>7.0000000000000007E-2</v>
      </c>
      <c r="DS58" s="155">
        <v>0.26</v>
      </c>
      <c r="DT58" s="155">
        <f>Log!$BB$28</f>
        <v>0</v>
      </c>
      <c r="DU58" s="155">
        <f>Log!$BB$29</f>
        <v>0.1</v>
      </c>
      <c r="DV58" s="155">
        <f>Log!$BB$30</f>
        <v>0.13</v>
      </c>
      <c r="DW58" s="155">
        <f>Log!$BB$31</f>
        <v>0.2</v>
      </c>
      <c r="DX58" s="155">
        <f>Log!$BB$32</f>
        <v>0.24</v>
      </c>
      <c r="DY58" s="155">
        <f>Log!$BB$33</f>
        <v>0.31</v>
      </c>
      <c r="EB58" s="175" t="str">
        <f t="shared" si="11"/>
        <v/>
      </c>
      <c r="EC58" s="183" t="e">
        <f>IF(Log!AM68=0,#N/A,Log!W68)</f>
        <v>#N/A</v>
      </c>
      <c r="ED58" s="187">
        <f t="shared" si="12"/>
        <v>16</v>
      </c>
      <c r="EE58" s="187">
        <f t="shared" si="13"/>
        <v>2.5</v>
      </c>
      <c r="EF58" s="187">
        <f t="shared" si="14"/>
        <v>6.5</v>
      </c>
      <c r="EG58" s="187">
        <f t="shared" si="15"/>
        <v>5</v>
      </c>
      <c r="EH58" s="187">
        <f t="shared" si="16"/>
        <v>5</v>
      </c>
      <c r="EI58" s="187">
        <f t="shared" si="17"/>
        <v>5</v>
      </c>
      <c r="EJ58" s="187">
        <v>10</v>
      </c>
      <c r="EK58" s="187">
        <f>Log!$AZ$18</f>
        <v>0</v>
      </c>
      <c r="EL58" s="187">
        <f>Log!$AZ$19</f>
        <v>16</v>
      </c>
      <c r="EM58" s="187">
        <f>Log!$AZ$20</f>
        <v>18.5</v>
      </c>
      <c r="EN58" s="187">
        <f>Log!$AZ$21</f>
        <v>25</v>
      </c>
      <c r="EO58" s="187">
        <f>Log!$AZ$22</f>
        <v>30</v>
      </c>
      <c r="EP58" s="187">
        <f>Log!$AZ$23</f>
        <v>35</v>
      </c>
      <c r="EQ58" s="187">
        <f>Log!$AZ$24</f>
        <v>40</v>
      </c>
      <c r="ES58" s="175" t="str">
        <f t="shared" si="18"/>
        <v/>
      </c>
      <c r="ET58" s="187" t="e">
        <f>IF(Log!AP68=0,#N/A,Log!Z68)</f>
        <v>#N/A</v>
      </c>
      <c r="EU58" s="187">
        <f t="shared" si="24"/>
        <v>54</v>
      </c>
      <c r="EV58" s="187">
        <f t="shared" si="25"/>
        <v>6</v>
      </c>
      <c r="EW58" s="187">
        <f t="shared" si="26"/>
        <v>5</v>
      </c>
      <c r="EX58" s="187">
        <f t="shared" si="27"/>
        <v>5</v>
      </c>
      <c r="EY58" s="187">
        <f t="shared" si="28"/>
        <v>4</v>
      </c>
      <c r="EZ58" s="187">
        <f t="shared" si="29"/>
        <v>4</v>
      </c>
      <c r="FA58" s="187">
        <v>24</v>
      </c>
      <c r="FB58" s="187">
        <f>Log!$BB$37</f>
        <v>54</v>
      </c>
      <c r="FC58" s="187">
        <f>Log!$BB$38</f>
        <v>60</v>
      </c>
      <c r="FD58" s="187">
        <f>Log!$BB$39</f>
        <v>65</v>
      </c>
      <c r="FE58" s="187">
        <f>Log!$BB$40</f>
        <v>70</v>
      </c>
      <c r="FF58" s="187">
        <f>Log!$BB$41</f>
        <v>74</v>
      </c>
      <c r="FG58" s="187">
        <f>Log!$BB$42</f>
        <v>78</v>
      </c>
      <c r="FH58" s="187">
        <f>Log!$BB$43</f>
        <v>84</v>
      </c>
    </row>
    <row r="59" spans="111:164">
      <c r="DG59" s="18">
        <f t="shared" si="23"/>
        <v>53</v>
      </c>
      <c r="DH59" s="175" t="str">
        <f>IF(ISBLANK(Log!H69),"",Log!H69)</f>
        <v/>
      </c>
      <c r="DI59" s="156" t="e">
        <f>IF(Log!AH69=0,#N/A,IF(Log!$G$6=Log!$AY$6,(Log!L69+(Log!M69/16)),Log!N69))</f>
        <v>#N/A</v>
      </c>
      <c r="DL59" s="175" t="str">
        <f t="shared" si="5"/>
        <v/>
      </c>
      <c r="DM59" s="155" t="e">
        <f>IF(Log!AJ69=0,#N/A,Log!T69)</f>
        <v>#N/A</v>
      </c>
      <c r="DN59" s="155">
        <f t="shared" si="30"/>
        <v>0.1</v>
      </c>
      <c r="DO59" s="155">
        <f t="shared" si="31"/>
        <v>0.03</v>
      </c>
      <c r="DP59" s="155">
        <f t="shared" si="32"/>
        <v>7.0000000000000007E-2</v>
      </c>
      <c r="DQ59" s="155">
        <f t="shared" si="33"/>
        <v>3.999999999999998E-2</v>
      </c>
      <c r="DR59" s="155">
        <f t="shared" si="34"/>
        <v>7.0000000000000007E-2</v>
      </c>
      <c r="DS59" s="155">
        <v>0.26</v>
      </c>
      <c r="DT59" s="155">
        <f>Log!$BB$28</f>
        <v>0</v>
      </c>
      <c r="DU59" s="155">
        <f>Log!$BB$29</f>
        <v>0.1</v>
      </c>
      <c r="DV59" s="155">
        <f>Log!$BB$30</f>
        <v>0.13</v>
      </c>
      <c r="DW59" s="155">
        <f>Log!$BB$31</f>
        <v>0.2</v>
      </c>
      <c r="DX59" s="155">
        <f>Log!$BB$32</f>
        <v>0.24</v>
      </c>
      <c r="DY59" s="155">
        <f>Log!$BB$33</f>
        <v>0.31</v>
      </c>
      <c r="EB59" s="175" t="str">
        <f t="shared" si="11"/>
        <v/>
      </c>
      <c r="EC59" s="183" t="e">
        <f>IF(Log!AM69=0,#N/A,Log!W69)</f>
        <v>#N/A</v>
      </c>
      <c r="ED59" s="187">
        <f t="shared" si="12"/>
        <v>16</v>
      </c>
      <c r="EE59" s="187">
        <f t="shared" si="13"/>
        <v>2.5</v>
      </c>
      <c r="EF59" s="187">
        <f t="shared" si="14"/>
        <v>6.5</v>
      </c>
      <c r="EG59" s="187">
        <f t="shared" si="15"/>
        <v>5</v>
      </c>
      <c r="EH59" s="187">
        <f t="shared" si="16"/>
        <v>5</v>
      </c>
      <c r="EI59" s="187">
        <f t="shared" si="17"/>
        <v>5</v>
      </c>
      <c r="EJ59" s="187">
        <v>10</v>
      </c>
      <c r="EK59" s="187">
        <f>Log!$AZ$18</f>
        <v>0</v>
      </c>
      <c r="EL59" s="187">
        <f>Log!$AZ$19</f>
        <v>16</v>
      </c>
      <c r="EM59" s="187">
        <f>Log!$AZ$20</f>
        <v>18.5</v>
      </c>
      <c r="EN59" s="187">
        <f>Log!$AZ$21</f>
        <v>25</v>
      </c>
      <c r="EO59" s="187">
        <f>Log!$AZ$22</f>
        <v>30</v>
      </c>
      <c r="EP59" s="187">
        <f>Log!$AZ$23</f>
        <v>35</v>
      </c>
      <c r="EQ59" s="187">
        <f>Log!$AZ$24</f>
        <v>40</v>
      </c>
      <c r="ES59" s="175" t="str">
        <f t="shared" si="18"/>
        <v/>
      </c>
      <c r="ET59" s="187" t="e">
        <f>IF(Log!AP69=0,#N/A,Log!Z69)</f>
        <v>#N/A</v>
      </c>
      <c r="EU59" s="187">
        <f t="shared" si="24"/>
        <v>54</v>
      </c>
      <c r="EV59" s="187">
        <f t="shared" si="25"/>
        <v>6</v>
      </c>
      <c r="EW59" s="187">
        <f t="shared" si="26"/>
        <v>5</v>
      </c>
      <c r="EX59" s="187">
        <f t="shared" si="27"/>
        <v>5</v>
      </c>
      <c r="EY59" s="187">
        <f t="shared" si="28"/>
        <v>4</v>
      </c>
      <c r="EZ59" s="187">
        <f t="shared" si="29"/>
        <v>4</v>
      </c>
      <c r="FA59" s="187">
        <v>24</v>
      </c>
      <c r="FB59" s="187">
        <f>Log!$BB$37</f>
        <v>54</v>
      </c>
      <c r="FC59" s="187">
        <f>Log!$BB$38</f>
        <v>60</v>
      </c>
      <c r="FD59" s="187">
        <f>Log!$BB$39</f>
        <v>65</v>
      </c>
      <c r="FE59" s="187">
        <f>Log!$BB$40</f>
        <v>70</v>
      </c>
      <c r="FF59" s="187">
        <f>Log!$BB$41</f>
        <v>74</v>
      </c>
      <c r="FG59" s="187">
        <f>Log!$BB$42</f>
        <v>78</v>
      </c>
      <c r="FH59" s="187">
        <f>Log!$BB$43</f>
        <v>84</v>
      </c>
    </row>
    <row r="60" spans="111:164">
      <c r="DG60" s="18">
        <f t="shared" si="23"/>
        <v>54</v>
      </c>
      <c r="DH60" s="175" t="str">
        <f>IF(ISBLANK(Log!H70),"",Log!H70)</f>
        <v/>
      </c>
      <c r="DI60" s="156" t="e">
        <f>IF(Log!AH70=0,#N/A,IF(Log!$G$6=Log!$AY$6,(Log!L70+(Log!M70/16)),Log!N70))</f>
        <v>#N/A</v>
      </c>
      <c r="DL60" s="175" t="str">
        <f t="shared" si="5"/>
        <v/>
      </c>
      <c r="DM60" s="155" t="e">
        <f>IF(Log!AJ70=0,#N/A,Log!T70)</f>
        <v>#N/A</v>
      </c>
      <c r="DN60" s="155">
        <f t="shared" si="30"/>
        <v>0.1</v>
      </c>
      <c r="DO60" s="155">
        <f t="shared" si="31"/>
        <v>0.03</v>
      </c>
      <c r="DP60" s="155">
        <f t="shared" si="32"/>
        <v>7.0000000000000007E-2</v>
      </c>
      <c r="DQ60" s="155">
        <f t="shared" si="33"/>
        <v>3.999999999999998E-2</v>
      </c>
      <c r="DR60" s="155">
        <f t="shared" si="34"/>
        <v>7.0000000000000007E-2</v>
      </c>
      <c r="DS60" s="155">
        <v>0.26</v>
      </c>
      <c r="DT60" s="155">
        <f>Log!$BB$28</f>
        <v>0</v>
      </c>
      <c r="DU60" s="155">
        <f>Log!$BB$29</f>
        <v>0.1</v>
      </c>
      <c r="DV60" s="155">
        <f>Log!$BB$30</f>
        <v>0.13</v>
      </c>
      <c r="DW60" s="155">
        <f>Log!$BB$31</f>
        <v>0.2</v>
      </c>
      <c r="DX60" s="155">
        <f>Log!$BB$32</f>
        <v>0.24</v>
      </c>
      <c r="DY60" s="155">
        <f>Log!$BB$33</f>
        <v>0.31</v>
      </c>
      <c r="EB60" s="175" t="str">
        <f t="shared" si="11"/>
        <v/>
      </c>
      <c r="EC60" s="183" t="e">
        <f>IF(Log!AM70=0,#N/A,Log!W70)</f>
        <v>#N/A</v>
      </c>
      <c r="ED60" s="187">
        <f t="shared" si="12"/>
        <v>16</v>
      </c>
      <c r="EE60" s="187">
        <f t="shared" si="13"/>
        <v>2.5</v>
      </c>
      <c r="EF60" s="187">
        <f t="shared" si="14"/>
        <v>6.5</v>
      </c>
      <c r="EG60" s="187">
        <f t="shared" si="15"/>
        <v>5</v>
      </c>
      <c r="EH60" s="187">
        <f t="shared" si="16"/>
        <v>5</v>
      </c>
      <c r="EI60" s="187">
        <f t="shared" si="17"/>
        <v>5</v>
      </c>
      <c r="EJ60" s="187">
        <v>10</v>
      </c>
      <c r="EK60" s="187">
        <f>Log!$AZ$18</f>
        <v>0</v>
      </c>
      <c r="EL60" s="187">
        <f>Log!$AZ$19</f>
        <v>16</v>
      </c>
      <c r="EM60" s="187">
        <f>Log!$AZ$20</f>
        <v>18.5</v>
      </c>
      <c r="EN60" s="187">
        <f>Log!$AZ$21</f>
        <v>25</v>
      </c>
      <c r="EO60" s="187">
        <f>Log!$AZ$22</f>
        <v>30</v>
      </c>
      <c r="EP60" s="187">
        <f>Log!$AZ$23</f>
        <v>35</v>
      </c>
      <c r="EQ60" s="187">
        <f>Log!$AZ$24</f>
        <v>40</v>
      </c>
      <c r="ES60" s="175" t="str">
        <f t="shared" si="18"/>
        <v/>
      </c>
      <c r="ET60" s="187" t="e">
        <f>IF(Log!AP70=0,#N/A,Log!Z70)</f>
        <v>#N/A</v>
      </c>
      <c r="EU60" s="187">
        <f t="shared" si="24"/>
        <v>54</v>
      </c>
      <c r="EV60" s="187">
        <f t="shared" si="25"/>
        <v>6</v>
      </c>
      <c r="EW60" s="187">
        <f t="shared" si="26"/>
        <v>5</v>
      </c>
      <c r="EX60" s="187">
        <f t="shared" si="27"/>
        <v>5</v>
      </c>
      <c r="EY60" s="187">
        <f t="shared" si="28"/>
        <v>4</v>
      </c>
      <c r="EZ60" s="187">
        <f t="shared" si="29"/>
        <v>4</v>
      </c>
      <c r="FA60" s="187">
        <v>24</v>
      </c>
      <c r="FB60" s="187">
        <f>Log!$BB$37</f>
        <v>54</v>
      </c>
      <c r="FC60" s="187">
        <f>Log!$BB$38</f>
        <v>60</v>
      </c>
      <c r="FD60" s="187">
        <f>Log!$BB$39</f>
        <v>65</v>
      </c>
      <c r="FE60" s="187">
        <f>Log!$BB$40</f>
        <v>70</v>
      </c>
      <c r="FF60" s="187">
        <f>Log!$BB$41</f>
        <v>74</v>
      </c>
      <c r="FG60" s="187">
        <f>Log!$BB$42</f>
        <v>78</v>
      </c>
      <c r="FH60" s="187">
        <f>Log!$BB$43</f>
        <v>84</v>
      </c>
    </row>
    <row r="61" spans="111:164">
      <c r="DG61" s="18">
        <f t="shared" si="23"/>
        <v>55</v>
      </c>
      <c r="DH61" s="175" t="str">
        <f>IF(ISBLANK(Log!H71),"",Log!H71)</f>
        <v/>
      </c>
      <c r="DI61" s="156" t="e">
        <f>IF(Log!AH71=0,#N/A,IF(Log!$G$6=Log!$AY$6,(Log!L71+(Log!M71/16)),Log!N71))</f>
        <v>#N/A</v>
      </c>
      <c r="DL61" s="175" t="str">
        <f t="shared" si="5"/>
        <v/>
      </c>
      <c r="DM61" s="155" t="e">
        <f>IF(Log!AJ71=0,#N/A,Log!T71)</f>
        <v>#N/A</v>
      </c>
      <c r="DN61" s="155">
        <f t="shared" si="30"/>
        <v>0.1</v>
      </c>
      <c r="DO61" s="155">
        <f t="shared" si="31"/>
        <v>0.03</v>
      </c>
      <c r="DP61" s="155">
        <f t="shared" si="32"/>
        <v>7.0000000000000007E-2</v>
      </c>
      <c r="DQ61" s="155">
        <f t="shared" si="33"/>
        <v>3.999999999999998E-2</v>
      </c>
      <c r="DR61" s="155">
        <f t="shared" si="34"/>
        <v>7.0000000000000007E-2</v>
      </c>
      <c r="DS61" s="155">
        <v>0.26</v>
      </c>
      <c r="DT61" s="155">
        <f>Log!$BB$28</f>
        <v>0</v>
      </c>
      <c r="DU61" s="155">
        <f>Log!$BB$29</f>
        <v>0.1</v>
      </c>
      <c r="DV61" s="155">
        <f>Log!$BB$30</f>
        <v>0.13</v>
      </c>
      <c r="DW61" s="155">
        <f>Log!$BB$31</f>
        <v>0.2</v>
      </c>
      <c r="DX61" s="155">
        <f>Log!$BB$32</f>
        <v>0.24</v>
      </c>
      <c r="DY61" s="155">
        <f>Log!$BB$33</f>
        <v>0.31</v>
      </c>
      <c r="EB61" s="175" t="str">
        <f t="shared" si="11"/>
        <v/>
      </c>
      <c r="EC61" s="183" t="e">
        <f>IF(Log!AM71=0,#N/A,Log!W71)</f>
        <v>#N/A</v>
      </c>
      <c r="ED61" s="187">
        <f t="shared" si="12"/>
        <v>16</v>
      </c>
      <c r="EE61" s="187">
        <f t="shared" si="13"/>
        <v>2.5</v>
      </c>
      <c r="EF61" s="187">
        <f t="shared" si="14"/>
        <v>6.5</v>
      </c>
      <c r="EG61" s="187">
        <f t="shared" si="15"/>
        <v>5</v>
      </c>
      <c r="EH61" s="187">
        <f t="shared" si="16"/>
        <v>5</v>
      </c>
      <c r="EI61" s="187">
        <f t="shared" si="17"/>
        <v>5</v>
      </c>
      <c r="EJ61" s="187">
        <v>10</v>
      </c>
      <c r="EK61" s="187">
        <f>Log!$AZ$18</f>
        <v>0</v>
      </c>
      <c r="EL61" s="187">
        <f>Log!$AZ$19</f>
        <v>16</v>
      </c>
      <c r="EM61" s="187">
        <f>Log!$AZ$20</f>
        <v>18.5</v>
      </c>
      <c r="EN61" s="187">
        <f>Log!$AZ$21</f>
        <v>25</v>
      </c>
      <c r="EO61" s="187">
        <f>Log!$AZ$22</f>
        <v>30</v>
      </c>
      <c r="EP61" s="187">
        <f>Log!$AZ$23</f>
        <v>35</v>
      </c>
      <c r="EQ61" s="187">
        <f>Log!$AZ$24</f>
        <v>40</v>
      </c>
      <c r="ES61" s="175" t="str">
        <f t="shared" si="18"/>
        <v/>
      </c>
      <c r="ET61" s="187" t="e">
        <f>IF(Log!AP71=0,#N/A,Log!Z71)</f>
        <v>#N/A</v>
      </c>
      <c r="EU61" s="187">
        <f t="shared" si="24"/>
        <v>54</v>
      </c>
      <c r="EV61" s="187">
        <f t="shared" si="25"/>
        <v>6</v>
      </c>
      <c r="EW61" s="187">
        <f t="shared" si="26"/>
        <v>5</v>
      </c>
      <c r="EX61" s="187">
        <f t="shared" si="27"/>
        <v>5</v>
      </c>
      <c r="EY61" s="187">
        <f t="shared" si="28"/>
        <v>4</v>
      </c>
      <c r="EZ61" s="187">
        <f t="shared" si="29"/>
        <v>4</v>
      </c>
      <c r="FA61" s="187">
        <v>24</v>
      </c>
      <c r="FB61" s="187">
        <f>Log!$BB$37</f>
        <v>54</v>
      </c>
      <c r="FC61" s="187">
        <f>Log!$BB$38</f>
        <v>60</v>
      </c>
      <c r="FD61" s="187">
        <f>Log!$BB$39</f>
        <v>65</v>
      </c>
      <c r="FE61" s="187">
        <f>Log!$BB$40</f>
        <v>70</v>
      </c>
      <c r="FF61" s="187">
        <f>Log!$BB$41</f>
        <v>74</v>
      </c>
      <c r="FG61" s="187">
        <f>Log!$BB$42</f>
        <v>78</v>
      </c>
      <c r="FH61" s="187">
        <f>Log!$BB$43</f>
        <v>84</v>
      </c>
    </row>
    <row r="62" spans="111:164">
      <c r="DG62" s="18">
        <f t="shared" si="23"/>
        <v>56</v>
      </c>
      <c r="DH62" s="175" t="str">
        <f>IF(ISBLANK(Log!H72),"",Log!H72)</f>
        <v/>
      </c>
      <c r="DI62" s="156" t="e">
        <f>IF(Log!AH72=0,#N/A,IF(Log!$G$6=Log!$AY$6,(Log!L72+(Log!M72/16)),Log!N72))</f>
        <v>#N/A</v>
      </c>
      <c r="DL62" s="175" t="str">
        <f t="shared" si="5"/>
        <v/>
      </c>
      <c r="DM62" s="155" t="e">
        <f>IF(Log!AJ72=0,#N/A,Log!T72)</f>
        <v>#N/A</v>
      </c>
      <c r="DN62" s="155">
        <f t="shared" si="30"/>
        <v>0.1</v>
      </c>
      <c r="DO62" s="155">
        <f t="shared" si="31"/>
        <v>0.03</v>
      </c>
      <c r="DP62" s="155">
        <f t="shared" si="32"/>
        <v>7.0000000000000007E-2</v>
      </c>
      <c r="DQ62" s="155">
        <f t="shared" si="33"/>
        <v>3.999999999999998E-2</v>
      </c>
      <c r="DR62" s="155">
        <f t="shared" si="34"/>
        <v>7.0000000000000007E-2</v>
      </c>
      <c r="DS62" s="155">
        <v>0.26</v>
      </c>
      <c r="DT62" s="155">
        <f>Log!$BB$28</f>
        <v>0</v>
      </c>
      <c r="DU62" s="155">
        <f>Log!$BB$29</f>
        <v>0.1</v>
      </c>
      <c r="DV62" s="155">
        <f>Log!$BB$30</f>
        <v>0.13</v>
      </c>
      <c r="DW62" s="155">
        <f>Log!$BB$31</f>
        <v>0.2</v>
      </c>
      <c r="DX62" s="155">
        <f>Log!$BB$32</f>
        <v>0.24</v>
      </c>
      <c r="DY62" s="155">
        <f>Log!$BB$33</f>
        <v>0.31</v>
      </c>
      <c r="EB62" s="175" t="str">
        <f t="shared" si="11"/>
        <v/>
      </c>
      <c r="EC62" s="183" t="e">
        <f>IF(Log!AM72=0,#N/A,Log!W72)</f>
        <v>#N/A</v>
      </c>
      <c r="ED62" s="187">
        <f t="shared" si="12"/>
        <v>16</v>
      </c>
      <c r="EE62" s="187">
        <f t="shared" si="13"/>
        <v>2.5</v>
      </c>
      <c r="EF62" s="187">
        <f t="shared" si="14"/>
        <v>6.5</v>
      </c>
      <c r="EG62" s="187">
        <f t="shared" si="15"/>
        <v>5</v>
      </c>
      <c r="EH62" s="187">
        <f t="shared" si="16"/>
        <v>5</v>
      </c>
      <c r="EI62" s="187">
        <f t="shared" si="17"/>
        <v>5</v>
      </c>
      <c r="EJ62" s="187">
        <v>10</v>
      </c>
      <c r="EK62" s="187">
        <f>Log!$AZ$18</f>
        <v>0</v>
      </c>
      <c r="EL62" s="187">
        <f>Log!$AZ$19</f>
        <v>16</v>
      </c>
      <c r="EM62" s="187">
        <f>Log!$AZ$20</f>
        <v>18.5</v>
      </c>
      <c r="EN62" s="187">
        <f>Log!$AZ$21</f>
        <v>25</v>
      </c>
      <c r="EO62" s="187">
        <f>Log!$AZ$22</f>
        <v>30</v>
      </c>
      <c r="EP62" s="187">
        <f>Log!$AZ$23</f>
        <v>35</v>
      </c>
      <c r="EQ62" s="187">
        <f>Log!$AZ$24</f>
        <v>40</v>
      </c>
      <c r="ES62" s="175" t="str">
        <f t="shared" si="18"/>
        <v/>
      </c>
      <c r="ET62" s="187" t="e">
        <f>IF(Log!AP72=0,#N/A,Log!Z72)</f>
        <v>#N/A</v>
      </c>
      <c r="EU62" s="187">
        <f t="shared" si="24"/>
        <v>54</v>
      </c>
      <c r="EV62" s="187">
        <f t="shared" si="25"/>
        <v>6</v>
      </c>
      <c r="EW62" s="187">
        <f t="shared" si="26"/>
        <v>5</v>
      </c>
      <c r="EX62" s="187">
        <f t="shared" si="27"/>
        <v>5</v>
      </c>
      <c r="EY62" s="187">
        <f t="shared" si="28"/>
        <v>4</v>
      </c>
      <c r="EZ62" s="187">
        <f t="shared" si="29"/>
        <v>4</v>
      </c>
      <c r="FA62" s="187">
        <v>24</v>
      </c>
      <c r="FB62" s="187">
        <f>Log!$BB$37</f>
        <v>54</v>
      </c>
      <c r="FC62" s="187">
        <f>Log!$BB$38</f>
        <v>60</v>
      </c>
      <c r="FD62" s="187">
        <f>Log!$BB$39</f>
        <v>65</v>
      </c>
      <c r="FE62" s="187">
        <f>Log!$BB$40</f>
        <v>70</v>
      </c>
      <c r="FF62" s="187">
        <f>Log!$BB$41</f>
        <v>74</v>
      </c>
      <c r="FG62" s="187">
        <f>Log!$BB$42</f>
        <v>78</v>
      </c>
      <c r="FH62" s="187">
        <f>Log!$BB$43</f>
        <v>84</v>
      </c>
    </row>
    <row r="63" spans="111:164">
      <c r="DG63" s="18">
        <f t="shared" si="23"/>
        <v>57</v>
      </c>
      <c r="DH63" s="175" t="str">
        <f>IF(ISBLANK(Log!H73),"",Log!H73)</f>
        <v/>
      </c>
      <c r="DI63" s="156" t="e">
        <f>IF(Log!AH73=0,#N/A,IF(Log!$G$6=Log!$AY$6,(Log!L73+(Log!M73/16)),Log!N73))</f>
        <v>#N/A</v>
      </c>
      <c r="DL63" s="175" t="str">
        <f t="shared" si="5"/>
        <v/>
      </c>
      <c r="DM63" s="155" t="e">
        <f>IF(Log!AJ73=0,#N/A,Log!T73)</f>
        <v>#N/A</v>
      </c>
      <c r="DN63" s="155">
        <f t="shared" si="30"/>
        <v>0.1</v>
      </c>
      <c r="DO63" s="155">
        <f t="shared" si="31"/>
        <v>0.03</v>
      </c>
      <c r="DP63" s="155">
        <f t="shared" si="32"/>
        <v>7.0000000000000007E-2</v>
      </c>
      <c r="DQ63" s="155">
        <f t="shared" si="33"/>
        <v>3.999999999999998E-2</v>
      </c>
      <c r="DR63" s="155">
        <f t="shared" si="34"/>
        <v>7.0000000000000007E-2</v>
      </c>
      <c r="DS63" s="155">
        <v>0.26</v>
      </c>
      <c r="DT63" s="155">
        <f>Log!$BB$28</f>
        <v>0</v>
      </c>
      <c r="DU63" s="155">
        <f>Log!$BB$29</f>
        <v>0.1</v>
      </c>
      <c r="DV63" s="155">
        <f>Log!$BB$30</f>
        <v>0.13</v>
      </c>
      <c r="DW63" s="155">
        <f>Log!$BB$31</f>
        <v>0.2</v>
      </c>
      <c r="DX63" s="155">
        <f>Log!$BB$32</f>
        <v>0.24</v>
      </c>
      <c r="DY63" s="155">
        <f>Log!$BB$33</f>
        <v>0.31</v>
      </c>
      <c r="EB63" s="175" t="str">
        <f t="shared" si="11"/>
        <v/>
      </c>
      <c r="EC63" s="183" t="e">
        <f>IF(Log!AM73=0,#N/A,Log!W73)</f>
        <v>#N/A</v>
      </c>
      <c r="ED63" s="187">
        <f t="shared" si="12"/>
        <v>16</v>
      </c>
      <c r="EE63" s="187">
        <f t="shared" si="13"/>
        <v>2.5</v>
      </c>
      <c r="EF63" s="187">
        <f t="shared" si="14"/>
        <v>6.5</v>
      </c>
      <c r="EG63" s="187">
        <f t="shared" si="15"/>
        <v>5</v>
      </c>
      <c r="EH63" s="187">
        <f t="shared" si="16"/>
        <v>5</v>
      </c>
      <c r="EI63" s="187">
        <f t="shared" si="17"/>
        <v>5</v>
      </c>
      <c r="EJ63" s="187">
        <v>10</v>
      </c>
      <c r="EK63" s="187">
        <f>Log!$AZ$18</f>
        <v>0</v>
      </c>
      <c r="EL63" s="187">
        <f>Log!$AZ$19</f>
        <v>16</v>
      </c>
      <c r="EM63" s="187">
        <f>Log!$AZ$20</f>
        <v>18.5</v>
      </c>
      <c r="EN63" s="187">
        <f>Log!$AZ$21</f>
        <v>25</v>
      </c>
      <c r="EO63" s="187">
        <f>Log!$AZ$22</f>
        <v>30</v>
      </c>
      <c r="EP63" s="187">
        <f>Log!$AZ$23</f>
        <v>35</v>
      </c>
      <c r="EQ63" s="187">
        <f>Log!$AZ$24</f>
        <v>40</v>
      </c>
      <c r="ES63" s="175" t="str">
        <f t="shared" si="18"/>
        <v/>
      </c>
      <c r="ET63" s="187" t="e">
        <f>IF(Log!AP73=0,#N/A,Log!Z73)</f>
        <v>#N/A</v>
      </c>
      <c r="EU63" s="187">
        <f t="shared" si="24"/>
        <v>54</v>
      </c>
      <c r="EV63" s="187">
        <f t="shared" si="25"/>
        <v>6</v>
      </c>
      <c r="EW63" s="187">
        <f t="shared" si="26"/>
        <v>5</v>
      </c>
      <c r="EX63" s="187">
        <f t="shared" si="27"/>
        <v>5</v>
      </c>
      <c r="EY63" s="187">
        <f t="shared" si="28"/>
        <v>4</v>
      </c>
      <c r="EZ63" s="187">
        <f t="shared" si="29"/>
        <v>4</v>
      </c>
      <c r="FA63" s="187">
        <v>24</v>
      </c>
      <c r="FB63" s="187">
        <f>Log!$BB$37</f>
        <v>54</v>
      </c>
      <c r="FC63" s="187">
        <f>Log!$BB$38</f>
        <v>60</v>
      </c>
      <c r="FD63" s="187">
        <f>Log!$BB$39</f>
        <v>65</v>
      </c>
      <c r="FE63" s="187">
        <f>Log!$BB$40</f>
        <v>70</v>
      </c>
      <c r="FF63" s="187">
        <f>Log!$BB$41</f>
        <v>74</v>
      </c>
      <c r="FG63" s="187">
        <f>Log!$BB$42</f>
        <v>78</v>
      </c>
      <c r="FH63" s="187">
        <f>Log!$BB$43</f>
        <v>84</v>
      </c>
    </row>
    <row r="64" spans="111:164">
      <c r="DG64" s="18">
        <f t="shared" si="23"/>
        <v>58</v>
      </c>
      <c r="DH64" s="175" t="str">
        <f>IF(ISBLANK(Log!H74),"",Log!H74)</f>
        <v/>
      </c>
      <c r="DI64" s="156" t="e">
        <f>IF(Log!AH74=0,#N/A,IF(Log!$G$6=Log!$AY$6,(Log!L74+(Log!M74/16)),Log!N74))</f>
        <v>#N/A</v>
      </c>
      <c r="DL64" s="175" t="str">
        <f t="shared" si="5"/>
        <v/>
      </c>
      <c r="DM64" s="155" t="e">
        <f>IF(Log!AJ74=0,#N/A,Log!T74)</f>
        <v>#N/A</v>
      </c>
      <c r="DN64" s="155">
        <f t="shared" si="30"/>
        <v>0.1</v>
      </c>
      <c r="DO64" s="155">
        <f t="shared" si="31"/>
        <v>0.03</v>
      </c>
      <c r="DP64" s="155">
        <f t="shared" si="32"/>
        <v>7.0000000000000007E-2</v>
      </c>
      <c r="DQ64" s="155">
        <f t="shared" si="33"/>
        <v>3.999999999999998E-2</v>
      </c>
      <c r="DR64" s="155">
        <f t="shared" si="34"/>
        <v>7.0000000000000007E-2</v>
      </c>
      <c r="DS64" s="155">
        <v>0.26</v>
      </c>
      <c r="DT64" s="155">
        <f>Log!$BB$28</f>
        <v>0</v>
      </c>
      <c r="DU64" s="155">
        <f>Log!$BB$29</f>
        <v>0.1</v>
      </c>
      <c r="DV64" s="155">
        <f>Log!$BB$30</f>
        <v>0.13</v>
      </c>
      <c r="DW64" s="155">
        <f>Log!$BB$31</f>
        <v>0.2</v>
      </c>
      <c r="DX64" s="155">
        <f>Log!$BB$32</f>
        <v>0.24</v>
      </c>
      <c r="DY64" s="155">
        <f>Log!$BB$33</f>
        <v>0.31</v>
      </c>
      <c r="EB64" s="175" t="str">
        <f t="shared" si="11"/>
        <v/>
      </c>
      <c r="EC64" s="183" t="e">
        <f>IF(Log!AM74=0,#N/A,Log!W74)</f>
        <v>#N/A</v>
      </c>
      <c r="ED64" s="187">
        <f t="shared" si="12"/>
        <v>16</v>
      </c>
      <c r="EE64" s="187">
        <f t="shared" si="13"/>
        <v>2.5</v>
      </c>
      <c r="EF64" s="187">
        <f t="shared" si="14"/>
        <v>6.5</v>
      </c>
      <c r="EG64" s="187">
        <f t="shared" si="15"/>
        <v>5</v>
      </c>
      <c r="EH64" s="187">
        <f t="shared" si="16"/>
        <v>5</v>
      </c>
      <c r="EI64" s="187">
        <f t="shared" si="17"/>
        <v>5</v>
      </c>
      <c r="EJ64" s="187">
        <v>10</v>
      </c>
      <c r="EK64" s="187">
        <f>Log!$AZ$18</f>
        <v>0</v>
      </c>
      <c r="EL64" s="187">
        <f>Log!$AZ$19</f>
        <v>16</v>
      </c>
      <c r="EM64" s="187">
        <f>Log!$AZ$20</f>
        <v>18.5</v>
      </c>
      <c r="EN64" s="187">
        <f>Log!$AZ$21</f>
        <v>25</v>
      </c>
      <c r="EO64" s="187">
        <f>Log!$AZ$22</f>
        <v>30</v>
      </c>
      <c r="EP64" s="187">
        <f>Log!$AZ$23</f>
        <v>35</v>
      </c>
      <c r="EQ64" s="187">
        <f>Log!$AZ$24</f>
        <v>40</v>
      </c>
      <c r="ES64" s="175" t="str">
        <f t="shared" si="18"/>
        <v/>
      </c>
      <c r="ET64" s="187" t="e">
        <f>IF(Log!AP74=0,#N/A,Log!Z74)</f>
        <v>#N/A</v>
      </c>
      <c r="EU64" s="187">
        <f t="shared" si="24"/>
        <v>54</v>
      </c>
      <c r="EV64" s="187">
        <f t="shared" si="25"/>
        <v>6</v>
      </c>
      <c r="EW64" s="187">
        <f t="shared" si="26"/>
        <v>5</v>
      </c>
      <c r="EX64" s="187">
        <f t="shared" si="27"/>
        <v>5</v>
      </c>
      <c r="EY64" s="187">
        <f t="shared" si="28"/>
        <v>4</v>
      </c>
      <c r="EZ64" s="187">
        <f t="shared" si="29"/>
        <v>4</v>
      </c>
      <c r="FA64" s="187">
        <v>24</v>
      </c>
      <c r="FB64" s="187">
        <f>Log!$BB$37</f>
        <v>54</v>
      </c>
      <c r="FC64" s="187">
        <f>Log!$BB$38</f>
        <v>60</v>
      </c>
      <c r="FD64" s="187">
        <f>Log!$BB$39</f>
        <v>65</v>
      </c>
      <c r="FE64" s="187">
        <f>Log!$BB$40</f>
        <v>70</v>
      </c>
      <c r="FF64" s="187">
        <f>Log!$BB$41</f>
        <v>74</v>
      </c>
      <c r="FG64" s="187">
        <f>Log!$BB$42</f>
        <v>78</v>
      </c>
      <c r="FH64" s="187">
        <f>Log!$BB$43</f>
        <v>84</v>
      </c>
    </row>
    <row r="65" spans="111:164">
      <c r="DG65" s="18">
        <f t="shared" si="23"/>
        <v>59</v>
      </c>
      <c r="DH65" s="175" t="str">
        <f>IF(ISBLANK(Log!H75),"",Log!H75)</f>
        <v/>
      </c>
      <c r="DI65" s="156" t="e">
        <f>IF(Log!AH75=0,#N/A,IF(Log!$G$6=Log!$AY$6,(Log!L75+(Log!M75/16)),Log!N75))</f>
        <v>#N/A</v>
      </c>
      <c r="DL65" s="175" t="str">
        <f t="shared" si="5"/>
        <v/>
      </c>
      <c r="DM65" s="155" t="e">
        <f>IF(Log!AJ75=0,#N/A,Log!T75)</f>
        <v>#N/A</v>
      </c>
      <c r="DN65" s="155">
        <f t="shared" si="30"/>
        <v>0.1</v>
      </c>
      <c r="DO65" s="155">
        <f t="shared" si="31"/>
        <v>0.03</v>
      </c>
      <c r="DP65" s="155">
        <f t="shared" si="32"/>
        <v>7.0000000000000007E-2</v>
      </c>
      <c r="DQ65" s="155">
        <f t="shared" si="33"/>
        <v>3.999999999999998E-2</v>
      </c>
      <c r="DR65" s="155">
        <f t="shared" si="34"/>
        <v>7.0000000000000007E-2</v>
      </c>
      <c r="DS65" s="155">
        <v>0.26</v>
      </c>
      <c r="DT65" s="155">
        <f>Log!$BB$28</f>
        <v>0</v>
      </c>
      <c r="DU65" s="155">
        <f>Log!$BB$29</f>
        <v>0.1</v>
      </c>
      <c r="DV65" s="155">
        <f>Log!$BB$30</f>
        <v>0.13</v>
      </c>
      <c r="DW65" s="155">
        <f>Log!$BB$31</f>
        <v>0.2</v>
      </c>
      <c r="DX65" s="155">
        <f>Log!$BB$32</f>
        <v>0.24</v>
      </c>
      <c r="DY65" s="155">
        <f>Log!$BB$33</f>
        <v>0.31</v>
      </c>
      <c r="EB65" s="175" t="str">
        <f t="shared" si="11"/>
        <v/>
      </c>
      <c r="EC65" s="183" t="e">
        <f>IF(Log!AM75=0,#N/A,Log!W75)</f>
        <v>#N/A</v>
      </c>
      <c r="ED65" s="187">
        <f t="shared" si="12"/>
        <v>16</v>
      </c>
      <c r="EE65" s="187">
        <f t="shared" si="13"/>
        <v>2.5</v>
      </c>
      <c r="EF65" s="187">
        <f t="shared" si="14"/>
        <v>6.5</v>
      </c>
      <c r="EG65" s="187">
        <f t="shared" si="15"/>
        <v>5</v>
      </c>
      <c r="EH65" s="187">
        <f t="shared" si="16"/>
        <v>5</v>
      </c>
      <c r="EI65" s="187">
        <f t="shared" si="17"/>
        <v>5</v>
      </c>
      <c r="EJ65" s="187">
        <v>10</v>
      </c>
      <c r="EK65" s="187">
        <f>Log!$AZ$18</f>
        <v>0</v>
      </c>
      <c r="EL65" s="187">
        <f>Log!$AZ$19</f>
        <v>16</v>
      </c>
      <c r="EM65" s="187">
        <f>Log!$AZ$20</f>
        <v>18.5</v>
      </c>
      <c r="EN65" s="187">
        <f>Log!$AZ$21</f>
        <v>25</v>
      </c>
      <c r="EO65" s="187">
        <f>Log!$AZ$22</f>
        <v>30</v>
      </c>
      <c r="EP65" s="187">
        <f>Log!$AZ$23</f>
        <v>35</v>
      </c>
      <c r="EQ65" s="187">
        <f>Log!$AZ$24</f>
        <v>40</v>
      </c>
      <c r="ES65" s="175" t="str">
        <f t="shared" si="18"/>
        <v/>
      </c>
      <c r="ET65" s="187" t="e">
        <f>IF(Log!AP75=0,#N/A,Log!Z75)</f>
        <v>#N/A</v>
      </c>
      <c r="EU65" s="187">
        <f t="shared" si="24"/>
        <v>54</v>
      </c>
      <c r="EV65" s="187">
        <f t="shared" si="25"/>
        <v>6</v>
      </c>
      <c r="EW65" s="187">
        <f t="shared" si="26"/>
        <v>5</v>
      </c>
      <c r="EX65" s="187">
        <f t="shared" si="27"/>
        <v>5</v>
      </c>
      <c r="EY65" s="187">
        <f t="shared" si="28"/>
        <v>4</v>
      </c>
      <c r="EZ65" s="187">
        <f t="shared" si="29"/>
        <v>4</v>
      </c>
      <c r="FA65" s="187">
        <v>24</v>
      </c>
      <c r="FB65" s="187">
        <f>Log!$BB$37</f>
        <v>54</v>
      </c>
      <c r="FC65" s="187">
        <f>Log!$BB$38</f>
        <v>60</v>
      </c>
      <c r="FD65" s="187">
        <f>Log!$BB$39</f>
        <v>65</v>
      </c>
      <c r="FE65" s="187">
        <f>Log!$BB$40</f>
        <v>70</v>
      </c>
      <c r="FF65" s="187">
        <f>Log!$BB$41</f>
        <v>74</v>
      </c>
      <c r="FG65" s="187">
        <f>Log!$BB$42</f>
        <v>78</v>
      </c>
      <c r="FH65" s="187">
        <f>Log!$BB$43</f>
        <v>84</v>
      </c>
    </row>
    <row r="66" spans="111:164">
      <c r="DG66" s="18">
        <f t="shared" si="23"/>
        <v>60</v>
      </c>
      <c r="DH66" s="175" t="str">
        <f>IF(ISBLANK(Log!H76),"",Log!H76)</f>
        <v/>
      </c>
      <c r="DI66" s="156" t="e">
        <f>IF(Log!AH76=0,#N/A,IF(Log!$G$6=Log!$AY$6,(Log!L76+(Log!M76/16)),Log!N76))</f>
        <v>#N/A</v>
      </c>
      <c r="DL66" s="175" t="str">
        <f t="shared" si="5"/>
        <v/>
      </c>
      <c r="DM66" s="155" t="e">
        <f>IF(Log!AJ76=0,#N/A,Log!T76)</f>
        <v>#N/A</v>
      </c>
      <c r="DN66" s="155">
        <f t="shared" si="30"/>
        <v>0.1</v>
      </c>
      <c r="DO66" s="155">
        <f t="shared" si="31"/>
        <v>0.03</v>
      </c>
      <c r="DP66" s="155">
        <f t="shared" si="32"/>
        <v>7.0000000000000007E-2</v>
      </c>
      <c r="DQ66" s="155">
        <f t="shared" si="33"/>
        <v>3.999999999999998E-2</v>
      </c>
      <c r="DR66" s="155">
        <f t="shared" si="34"/>
        <v>7.0000000000000007E-2</v>
      </c>
      <c r="DS66" s="155">
        <v>0.26</v>
      </c>
      <c r="DT66" s="155">
        <f>Log!$BB$28</f>
        <v>0</v>
      </c>
      <c r="DU66" s="155">
        <f>Log!$BB$29</f>
        <v>0.1</v>
      </c>
      <c r="DV66" s="155">
        <f>Log!$BB$30</f>
        <v>0.13</v>
      </c>
      <c r="DW66" s="155">
        <f>Log!$BB$31</f>
        <v>0.2</v>
      </c>
      <c r="DX66" s="155">
        <f>Log!$BB$32</f>
        <v>0.24</v>
      </c>
      <c r="DY66" s="155">
        <f>Log!$BB$33</f>
        <v>0.31</v>
      </c>
      <c r="EB66" s="175" t="str">
        <f t="shared" si="11"/>
        <v/>
      </c>
      <c r="EC66" s="183" t="e">
        <f>IF(Log!AM76=0,#N/A,Log!W76)</f>
        <v>#N/A</v>
      </c>
      <c r="ED66" s="187">
        <f t="shared" si="12"/>
        <v>16</v>
      </c>
      <c r="EE66" s="187">
        <f t="shared" si="13"/>
        <v>2.5</v>
      </c>
      <c r="EF66" s="187">
        <f t="shared" si="14"/>
        <v>6.5</v>
      </c>
      <c r="EG66" s="187">
        <f t="shared" si="15"/>
        <v>5</v>
      </c>
      <c r="EH66" s="187">
        <f t="shared" si="16"/>
        <v>5</v>
      </c>
      <c r="EI66" s="187">
        <f t="shared" si="17"/>
        <v>5</v>
      </c>
      <c r="EJ66" s="187">
        <v>10</v>
      </c>
      <c r="EK66" s="187">
        <f>Log!$AZ$18</f>
        <v>0</v>
      </c>
      <c r="EL66" s="187">
        <f>Log!$AZ$19</f>
        <v>16</v>
      </c>
      <c r="EM66" s="187">
        <f>Log!$AZ$20</f>
        <v>18.5</v>
      </c>
      <c r="EN66" s="187">
        <f>Log!$AZ$21</f>
        <v>25</v>
      </c>
      <c r="EO66" s="187">
        <f>Log!$AZ$22</f>
        <v>30</v>
      </c>
      <c r="EP66" s="187">
        <f>Log!$AZ$23</f>
        <v>35</v>
      </c>
      <c r="EQ66" s="187">
        <f>Log!$AZ$24</f>
        <v>40</v>
      </c>
      <c r="ES66" s="175" t="str">
        <f t="shared" si="18"/>
        <v/>
      </c>
      <c r="ET66" s="187" t="e">
        <f>IF(Log!AP76=0,#N/A,Log!Z76)</f>
        <v>#N/A</v>
      </c>
      <c r="EU66" s="187">
        <f t="shared" si="24"/>
        <v>54</v>
      </c>
      <c r="EV66" s="187">
        <f t="shared" si="25"/>
        <v>6</v>
      </c>
      <c r="EW66" s="187">
        <f t="shared" si="26"/>
        <v>5</v>
      </c>
      <c r="EX66" s="187">
        <f t="shared" si="27"/>
        <v>5</v>
      </c>
      <c r="EY66" s="187">
        <f t="shared" si="28"/>
        <v>4</v>
      </c>
      <c r="EZ66" s="187">
        <f t="shared" si="29"/>
        <v>4</v>
      </c>
      <c r="FA66" s="187">
        <v>24</v>
      </c>
      <c r="FB66" s="187">
        <f>Log!$BB$37</f>
        <v>54</v>
      </c>
      <c r="FC66" s="187">
        <f>Log!$BB$38</f>
        <v>60</v>
      </c>
      <c r="FD66" s="187">
        <f>Log!$BB$39</f>
        <v>65</v>
      </c>
      <c r="FE66" s="187">
        <f>Log!$BB$40</f>
        <v>70</v>
      </c>
      <c r="FF66" s="187">
        <f>Log!$BB$41</f>
        <v>74</v>
      </c>
      <c r="FG66" s="187">
        <f>Log!$BB$42</f>
        <v>78</v>
      </c>
      <c r="FH66" s="187">
        <f>Log!$BB$43</f>
        <v>84</v>
      </c>
    </row>
    <row r="67" spans="111:164">
      <c r="DG67" s="18">
        <f t="shared" si="23"/>
        <v>61</v>
      </c>
      <c r="DH67" s="175" t="str">
        <f>IF(ISBLANK(Log!H77),"",Log!H77)</f>
        <v/>
      </c>
      <c r="DI67" s="156" t="e">
        <f>IF(Log!AH77=0,#N/A,IF(Log!$G$6=Log!$AY$6,(Log!L77+(Log!M77/16)),Log!N77))</f>
        <v>#N/A</v>
      </c>
      <c r="DL67" s="175" t="str">
        <f t="shared" si="5"/>
        <v/>
      </c>
      <c r="DM67" s="155" t="e">
        <f>IF(Log!AJ77=0,#N/A,Log!T77)</f>
        <v>#N/A</v>
      </c>
      <c r="DN67" s="155">
        <f t="shared" si="30"/>
        <v>0.1</v>
      </c>
      <c r="DO67" s="155">
        <f t="shared" si="31"/>
        <v>0.03</v>
      </c>
      <c r="DP67" s="155">
        <f t="shared" si="32"/>
        <v>7.0000000000000007E-2</v>
      </c>
      <c r="DQ67" s="155">
        <f t="shared" si="33"/>
        <v>3.999999999999998E-2</v>
      </c>
      <c r="DR67" s="155">
        <f t="shared" si="34"/>
        <v>7.0000000000000007E-2</v>
      </c>
      <c r="DS67" s="155">
        <v>0.26</v>
      </c>
      <c r="DT67" s="155">
        <f>Log!$BB$28</f>
        <v>0</v>
      </c>
      <c r="DU67" s="155">
        <f>Log!$BB$29</f>
        <v>0.1</v>
      </c>
      <c r="DV67" s="155">
        <f>Log!$BB$30</f>
        <v>0.13</v>
      </c>
      <c r="DW67" s="155">
        <f>Log!$BB$31</f>
        <v>0.2</v>
      </c>
      <c r="DX67" s="155">
        <f>Log!$BB$32</f>
        <v>0.24</v>
      </c>
      <c r="DY67" s="155">
        <f>Log!$BB$33</f>
        <v>0.31</v>
      </c>
      <c r="EB67" s="175" t="str">
        <f t="shared" si="11"/>
        <v/>
      </c>
      <c r="EC67" s="183" t="e">
        <f>IF(Log!AM77=0,#N/A,Log!W77)</f>
        <v>#N/A</v>
      </c>
      <c r="ED67" s="187">
        <f t="shared" si="12"/>
        <v>16</v>
      </c>
      <c r="EE67" s="187">
        <f t="shared" si="13"/>
        <v>2.5</v>
      </c>
      <c r="EF67" s="187">
        <f t="shared" si="14"/>
        <v>6.5</v>
      </c>
      <c r="EG67" s="187">
        <f t="shared" si="15"/>
        <v>5</v>
      </c>
      <c r="EH67" s="187">
        <f t="shared" si="16"/>
        <v>5</v>
      </c>
      <c r="EI67" s="187">
        <f t="shared" si="17"/>
        <v>5</v>
      </c>
      <c r="EJ67" s="187">
        <v>10</v>
      </c>
      <c r="EK67" s="187">
        <f>Log!$AZ$18</f>
        <v>0</v>
      </c>
      <c r="EL67" s="187">
        <f>Log!$AZ$19</f>
        <v>16</v>
      </c>
      <c r="EM67" s="187">
        <f>Log!$AZ$20</f>
        <v>18.5</v>
      </c>
      <c r="EN67" s="187">
        <f>Log!$AZ$21</f>
        <v>25</v>
      </c>
      <c r="EO67" s="187">
        <f>Log!$AZ$22</f>
        <v>30</v>
      </c>
      <c r="EP67" s="187">
        <f>Log!$AZ$23</f>
        <v>35</v>
      </c>
      <c r="EQ67" s="187">
        <f>Log!$AZ$24</f>
        <v>40</v>
      </c>
      <c r="ES67" s="175" t="str">
        <f t="shared" si="18"/>
        <v/>
      </c>
      <c r="ET67" s="187" t="e">
        <f>IF(Log!AP77=0,#N/A,Log!Z77)</f>
        <v>#N/A</v>
      </c>
      <c r="EU67" s="187">
        <f t="shared" si="24"/>
        <v>54</v>
      </c>
      <c r="EV67" s="187">
        <f t="shared" si="25"/>
        <v>6</v>
      </c>
      <c r="EW67" s="187">
        <f t="shared" si="26"/>
        <v>5</v>
      </c>
      <c r="EX67" s="187">
        <f t="shared" si="27"/>
        <v>5</v>
      </c>
      <c r="EY67" s="187">
        <f t="shared" si="28"/>
        <v>4</v>
      </c>
      <c r="EZ67" s="187">
        <f t="shared" si="29"/>
        <v>4</v>
      </c>
      <c r="FA67" s="187">
        <v>24</v>
      </c>
      <c r="FB67" s="187">
        <f>Log!$BB$37</f>
        <v>54</v>
      </c>
      <c r="FC67" s="187">
        <f>Log!$BB$38</f>
        <v>60</v>
      </c>
      <c r="FD67" s="187">
        <f>Log!$BB$39</f>
        <v>65</v>
      </c>
      <c r="FE67" s="187">
        <f>Log!$BB$40</f>
        <v>70</v>
      </c>
      <c r="FF67" s="187">
        <f>Log!$BB$41</f>
        <v>74</v>
      </c>
      <c r="FG67" s="187">
        <f>Log!$BB$42</f>
        <v>78</v>
      </c>
      <c r="FH67" s="187">
        <f>Log!$BB$43</f>
        <v>84</v>
      </c>
    </row>
    <row r="68" spans="111:164">
      <c r="DG68" s="18">
        <f t="shared" si="23"/>
        <v>62</v>
      </c>
      <c r="DH68" s="175" t="str">
        <f>IF(ISBLANK(Log!H78),"",Log!H78)</f>
        <v/>
      </c>
      <c r="DI68" s="156" t="e">
        <f>IF(Log!AH78=0,#N/A,IF(Log!$G$6=Log!$AY$6,(Log!L78+(Log!M78/16)),Log!N78))</f>
        <v>#N/A</v>
      </c>
      <c r="DL68" s="175" t="str">
        <f t="shared" si="5"/>
        <v/>
      </c>
      <c r="DM68" s="155" t="e">
        <f>IF(Log!AJ78=0,#N/A,Log!T78)</f>
        <v>#N/A</v>
      </c>
      <c r="DN68" s="155">
        <f t="shared" si="30"/>
        <v>0.1</v>
      </c>
      <c r="DO68" s="155">
        <f t="shared" si="31"/>
        <v>0.03</v>
      </c>
      <c r="DP68" s="155">
        <f t="shared" si="32"/>
        <v>7.0000000000000007E-2</v>
      </c>
      <c r="DQ68" s="155">
        <f t="shared" si="33"/>
        <v>3.999999999999998E-2</v>
      </c>
      <c r="DR68" s="155">
        <f t="shared" si="34"/>
        <v>7.0000000000000007E-2</v>
      </c>
      <c r="DS68" s="155">
        <v>0.26</v>
      </c>
      <c r="DT68" s="155">
        <f>Log!$BB$28</f>
        <v>0</v>
      </c>
      <c r="DU68" s="155">
        <f>Log!$BB$29</f>
        <v>0.1</v>
      </c>
      <c r="DV68" s="155">
        <f>Log!$BB$30</f>
        <v>0.13</v>
      </c>
      <c r="DW68" s="155">
        <f>Log!$BB$31</f>
        <v>0.2</v>
      </c>
      <c r="DX68" s="155">
        <f>Log!$BB$32</f>
        <v>0.24</v>
      </c>
      <c r="DY68" s="155">
        <f>Log!$BB$33</f>
        <v>0.31</v>
      </c>
      <c r="EB68" s="175" t="str">
        <f t="shared" si="11"/>
        <v/>
      </c>
      <c r="EC68" s="183" t="e">
        <f>IF(Log!AM78=0,#N/A,Log!W78)</f>
        <v>#N/A</v>
      </c>
      <c r="ED68" s="187">
        <f t="shared" si="12"/>
        <v>16</v>
      </c>
      <c r="EE68" s="187">
        <f t="shared" si="13"/>
        <v>2.5</v>
      </c>
      <c r="EF68" s="187">
        <f t="shared" si="14"/>
        <v>6.5</v>
      </c>
      <c r="EG68" s="187">
        <f t="shared" si="15"/>
        <v>5</v>
      </c>
      <c r="EH68" s="187">
        <f t="shared" si="16"/>
        <v>5</v>
      </c>
      <c r="EI68" s="187">
        <f t="shared" si="17"/>
        <v>5</v>
      </c>
      <c r="EJ68" s="187">
        <v>10</v>
      </c>
      <c r="EK68" s="187">
        <f>Log!$AZ$18</f>
        <v>0</v>
      </c>
      <c r="EL68" s="187">
        <f>Log!$AZ$19</f>
        <v>16</v>
      </c>
      <c r="EM68" s="187">
        <f>Log!$AZ$20</f>
        <v>18.5</v>
      </c>
      <c r="EN68" s="187">
        <f>Log!$AZ$21</f>
        <v>25</v>
      </c>
      <c r="EO68" s="187">
        <f>Log!$AZ$22</f>
        <v>30</v>
      </c>
      <c r="EP68" s="187">
        <f>Log!$AZ$23</f>
        <v>35</v>
      </c>
      <c r="EQ68" s="187">
        <f>Log!$AZ$24</f>
        <v>40</v>
      </c>
      <c r="ES68" s="175" t="str">
        <f t="shared" si="18"/>
        <v/>
      </c>
      <c r="ET68" s="187" t="e">
        <f>IF(Log!AP78=0,#N/A,Log!Z78)</f>
        <v>#N/A</v>
      </c>
      <c r="EU68" s="187">
        <f t="shared" si="24"/>
        <v>54</v>
      </c>
      <c r="EV68" s="187">
        <f t="shared" si="25"/>
        <v>6</v>
      </c>
      <c r="EW68" s="187">
        <f t="shared" si="26"/>
        <v>5</v>
      </c>
      <c r="EX68" s="187">
        <f t="shared" si="27"/>
        <v>5</v>
      </c>
      <c r="EY68" s="187">
        <f t="shared" si="28"/>
        <v>4</v>
      </c>
      <c r="EZ68" s="187">
        <f t="shared" si="29"/>
        <v>4</v>
      </c>
      <c r="FA68" s="187">
        <v>24</v>
      </c>
      <c r="FB68" s="187">
        <f>Log!$BB$37</f>
        <v>54</v>
      </c>
      <c r="FC68" s="187">
        <f>Log!$BB$38</f>
        <v>60</v>
      </c>
      <c r="FD68" s="187">
        <f>Log!$BB$39</f>
        <v>65</v>
      </c>
      <c r="FE68" s="187">
        <f>Log!$BB$40</f>
        <v>70</v>
      </c>
      <c r="FF68" s="187">
        <f>Log!$BB$41</f>
        <v>74</v>
      </c>
      <c r="FG68" s="187">
        <f>Log!$BB$42</f>
        <v>78</v>
      </c>
      <c r="FH68" s="187">
        <f>Log!$BB$43</f>
        <v>84</v>
      </c>
    </row>
    <row r="69" spans="111:164">
      <c r="DG69" s="18">
        <f t="shared" si="23"/>
        <v>63</v>
      </c>
      <c r="DH69" s="175" t="str">
        <f>IF(ISBLANK(Log!H79),"",Log!H79)</f>
        <v/>
      </c>
      <c r="DI69" s="156" t="e">
        <f>IF(Log!AH79=0,#N/A,IF(Log!$G$6=Log!$AY$6,(Log!L79+(Log!M79/16)),Log!N79))</f>
        <v>#N/A</v>
      </c>
      <c r="DL69" s="175" t="str">
        <f t="shared" si="5"/>
        <v/>
      </c>
      <c r="DM69" s="155" t="e">
        <f>IF(Log!AJ79=0,#N/A,Log!T79)</f>
        <v>#N/A</v>
      </c>
      <c r="DN69" s="155">
        <f t="shared" si="30"/>
        <v>0.1</v>
      </c>
      <c r="DO69" s="155">
        <f t="shared" si="31"/>
        <v>0.03</v>
      </c>
      <c r="DP69" s="155">
        <f t="shared" si="32"/>
        <v>7.0000000000000007E-2</v>
      </c>
      <c r="DQ69" s="155">
        <f t="shared" si="33"/>
        <v>3.999999999999998E-2</v>
      </c>
      <c r="DR69" s="155">
        <f t="shared" si="34"/>
        <v>7.0000000000000007E-2</v>
      </c>
      <c r="DS69" s="155">
        <v>0.26</v>
      </c>
      <c r="DT69" s="155">
        <f>Log!$BB$28</f>
        <v>0</v>
      </c>
      <c r="DU69" s="155">
        <f>Log!$BB$29</f>
        <v>0.1</v>
      </c>
      <c r="DV69" s="155">
        <f>Log!$BB$30</f>
        <v>0.13</v>
      </c>
      <c r="DW69" s="155">
        <f>Log!$BB$31</f>
        <v>0.2</v>
      </c>
      <c r="DX69" s="155">
        <f>Log!$BB$32</f>
        <v>0.24</v>
      </c>
      <c r="DY69" s="155">
        <f>Log!$BB$33</f>
        <v>0.31</v>
      </c>
      <c r="EB69" s="175" t="str">
        <f t="shared" si="11"/>
        <v/>
      </c>
      <c r="EC69" s="183" t="e">
        <f>IF(Log!AM79=0,#N/A,Log!W79)</f>
        <v>#N/A</v>
      </c>
      <c r="ED69" s="187">
        <f t="shared" si="12"/>
        <v>16</v>
      </c>
      <c r="EE69" s="187">
        <f t="shared" si="13"/>
        <v>2.5</v>
      </c>
      <c r="EF69" s="187">
        <f t="shared" si="14"/>
        <v>6.5</v>
      </c>
      <c r="EG69" s="187">
        <f t="shared" si="15"/>
        <v>5</v>
      </c>
      <c r="EH69" s="187">
        <f t="shared" si="16"/>
        <v>5</v>
      </c>
      <c r="EI69" s="187">
        <f t="shared" si="17"/>
        <v>5</v>
      </c>
      <c r="EJ69" s="187">
        <v>10</v>
      </c>
      <c r="EK69" s="187">
        <f>Log!$AZ$18</f>
        <v>0</v>
      </c>
      <c r="EL69" s="187">
        <f>Log!$AZ$19</f>
        <v>16</v>
      </c>
      <c r="EM69" s="187">
        <f>Log!$AZ$20</f>
        <v>18.5</v>
      </c>
      <c r="EN69" s="187">
        <f>Log!$AZ$21</f>
        <v>25</v>
      </c>
      <c r="EO69" s="187">
        <f>Log!$AZ$22</f>
        <v>30</v>
      </c>
      <c r="EP69" s="187">
        <f>Log!$AZ$23</f>
        <v>35</v>
      </c>
      <c r="EQ69" s="187">
        <f>Log!$AZ$24</f>
        <v>40</v>
      </c>
      <c r="ES69" s="175" t="str">
        <f t="shared" si="18"/>
        <v/>
      </c>
      <c r="ET69" s="187" t="e">
        <f>IF(Log!AP79=0,#N/A,Log!Z79)</f>
        <v>#N/A</v>
      </c>
      <c r="EU69" s="187">
        <f t="shared" si="24"/>
        <v>54</v>
      </c>
      <c r="EV69" s="187">
        <f t="shared" si="25"/>
        <v>6</v>
      </c>
      <c r="EW69" s="187">
        <f t="shared" si="26"/>
        <v>5</v>
      </c>
      <c r="EX69" s="187">
        <f t="shared" si="27"/>
        <v>5</v>
      </c>
      <c r="EY69" s="187">
        <f t="shared" si="28"/>
        <v>4</v>
      </c>
      <c r="EZ69" s="187">
        <f t="shared" si="29"/>
        <v>4</v>
      </c>
      <c r="FA69" s="187">
        <v>24</v>
      </c>
      <c r="FB69" s="187">
        <f>Log!$BB$37</f>
        <v>54</v>
      </c>
      <c r="FC69" s="187">
        <f>Log!$BB$38</f>
        <v>60</v>
      </c>
      <c r="FD69" s="187">
        <f>Log!$BB$39</f>
        <v>65</v>
      </c>
      <c r="FE69" s="187">
        <f>Log!$BB$40</f>
        <v>70</v>
      </c>
      <c r="FF69" s="187">
        <f>Log!$BB$41</f>
        <v>74</v>
      </c>
      <c r="FG69" s="187">
        <f>Log!$BB$42</f>
        <v>78</v>
      </c>
      <c r="FH69" s="187">
        <f>Log!$BB$43</f>
        <v>84</v>
      </c>
    </row>
    <row r="70" spans="111:164">
      <c r="DG70" s="18">
        <f t="shared" si="23"/>
        <v>64</v>
      </c>
      <c r="DH70" s="175" t="str">
        <f>IF(ISBLANK(Log!H80),"",Log!H80)</f>
        <v/>
      </c>
      <c r="DI70" s="156" t="e">
        <f>IF(Log!AH80=0,#N/A,IF(Log!$G$6=Log!$AY$6,(Log!L80+(Log!M80/16)),Log!N80))</f>
        <v>#N/A</v>
      </c>
      <c r="DL70" s="175" t="str">
        <f t="shared" si="5"/>
        <v/>
      </c>
      <c r="DM70" s="155" t="e">
        <f>IF(Log!AJ80=0,#N/A,Log!T80)</f>
        <v>#N/A</v>
      </c>
      <c r="DN70" s="155">
        <f t="shared" si="30"/>
        <v>0.1</v>
      </c>
      <c r="DO70" s="155">
        <f t="shared" si="31"/>
        <v>0.03</v>
      </c>
      <c r="DP70" s="155">
        <f t="shared" si="32"/>
        <v>7.0000000000000007E-2</v>
      </c>
      <c r="DQ70" s="155">
        <f t="shared" si="33"/>
        <v>3.999999999999998E-2</v>
      </c>
      <c r="DR70" s="155">
        <f t="shared" si="34"/>
        <v>7.0000000000000007E-2</v>
      </c>
      <c r="DS70" s="155">
        <v>0.26</v>
      </c>
      <c r="DT70" s="155">
        <f>Log!$BB$28</f>
        <v>0</v>
      </c>
      <c r="DU70" s="155">
        <f>Log!$BB$29</f>
        <v>0.1</v>
      </c>
      <c r="DV70" s="155">
        <f>Log!$BB$30</f>
        <v>0.13</v>
      </c>
      <c r="DW70" s="155">
        <f>Log!$BB$31</f>
        <v>0.2</v>
      </c>
      <c r="DX70" s="155">
        <f>Log!$BB$32</f>
        <v>0.24</v>
      </c>
      <c r="DY70" s="155">
        <f>Log!$BB$33</f>
        <v>0.31</v>
      </c>
      <c r="EB70" s="175" t="str">
        <f t="shared" si="11"/>
        <v/>
      </c>
      <c r="EC70" s="183" t="e">
        <f>IF(Log!AM80=0,#N/A,Log!W80)</f>
        <v>#N/A</v>
      </c>
      <c r="ED70" s="187">
        <f t="shared" si="12"/>
        <v>16</v>
      </c>
      <c r="EE70" s="187">
        <f t="shared" si="13"/>
        <v>2.5</v>
      </c>
      <c r="EF70" s="187">
        <f t="shared" si="14"/>
        <v>6.5</v>
      </c>
      <c r="EG70" s="187">
        <f t="shared" si="15"/>
        <v>5</v>
      </c>
      <c r="EH70" s="187">
        <f t="shared" si="16"/>
        <v>5</v>
      </c>
      <c r="EI70" s="187">
        <f t="shared" si="17"/>
        <v>5</v>
      </c>
      <c r="EJ70" s="187">
        <v>10</v>
      </c>
      <c r="EK70" s="187">
        <f>Log!$AZ$18</f>
        <v>0</v>
      </c>
      <c r="EL70" s="187">
        <f>Log!$AZ$19</f>
        <v>16</v>
      </c>
      <c r="EM70" s="187">
        <f>Log!$AZ$20</f>
        <v>18.5</v>
      </c>
      <c r="EN70" s="187">
        <f>Log!$AZ$21</f>
        <v>25</v>
      </c>
      <c r="EO70" s="187">
        <f>Log!$AZ$22</f>
        <v>30</v>
      </c>
      <c r="EP70" s="187">
        <f>Log!$AZ$23</f>
        <v>35</v>
      </c>
      <c r="EQ70" s="187">
        <f>Log!$AZ$24</f>
        <v>40</v>
      </c>
      <c r="ES70" s="175" t="str">
        <f t="shared" si="18"/>
        <v/>
      </c>
      <c r="ET70" s="187" t="e">
        <f>IF(Log!AP80=0,#N/A,Log!Z80)</f>
        <v>#N/A</v>
      </c>
      <c r="EU70" s="187">
        <f t="shared" si="24"/>
        <v>54</v>
      </c>
      <c r="EV70" s="187">
        <f t="shared" si="25"/>
        <v>6</v>
      </c>
      <c r="EW70" s="187">
        <f t="shared" si="26"/>
        <v>5</v>
      </c>
      <c r="EX70" s="187">
        <f t="shared" si="27"/>
        <v>5</v>
      </c>
      <c r="EY70" s="187">
        <f t="shared" si="28"/>
        <v>4</v>
      </c>
      <c r="EZ70" s="187">
        <f t="shared" si="29"/>
        <v>4</v>
      </c>
      <c r="FA70" s="187">
        <v>24</v>
      </c>
      <c r="FB70" s="187">
        <f>Log!$BB$37</f>
        <v>54</v>
      </c>
      <c r="FC70" s="187">
        <f>Log!$BB$38</f>
        <v>60</v>
      </c>
      <c r="FD70" s="187">
        <f>Log!$BB$39</f>
        <v>65</v>
      </c>
      <c r="FE70" s="187">
        <f>Log!$BB$40</f>
        <v>70</v>
      </c>
      <c r="FF70" s="187">
        <f>Log!$BB$41</f>
        <v>74</v>
      </c>
      <c r="FG70" s="187">
        <f>Log!$BB$42</f>
        <v>78</v>
      </c>
      <c r="FH70" s="187">
        <f>Log!$BB$43</f>
        <v>84</v>
      </c>
    </row>
    <row r="71" spans="111:164">
      <c r="DG71" s="18">
        <f t="shared" si="23"/>
        <v>65</v>
      </c>
      <c r="DH71" s="175" t="str">
        <f>IF(ISBLANK(Log!H81),"",Log!H81)</f>
        <v/>
      </c>
      <c r="DI71" s="156" t="e">
        <f>IF(Log!AH81=0,#N/A,IF(Log!$G$6=Log!$AY$6,(Log!L81+(Log!M81/16)),Log!N81))</f>
        <v>#N/A</v>
      </c>
      <c r="DL71" s="175" t="str">
        <f t="shared" si="5"/>
        <v/>
      </c>
      <c r="DM71" s="155" t="e">
        <f>IF(Log!AJ81=0,#N/A,Log!T81)</f>
        <v>#N/A</v>
      </c>
      <c r="DN71" s="155">
        <f t="shared" si="30"/>
        <v>0.1</v>
      </c>
      <c r="DO71" s="155">
        <f t="shared" si="31"/>
        <v>0.03</v>
      </c>
      <c r="DP71" s="155">
        <f t="shared" si="32"/>
        <v>7.0000000000000007E-2</v>
      </c>
      <c r="DQ71" s="155">
        <f t="shared" si="33"/>
        <v>3.999999999999998E-2</v>
      </c>
      <c r="DR71" s="155">
        <f t="shared" si="34"/>
        <v>7.0000000000000007E-2</v>
      </c>
      <c r="DS71" s="155">
        <v>0.26</v>
      </c>
      <c r="DT71" s="155">
        <f>Log!$BB$28</f>
        <v>0</v>
      </c>
      <c r="DU71" s="155">
        <f>Log!$BB$29</f>
        <v>0.1</v>
      </c>
      <c r="DV71" s="155">
        <f>Log!$BB$30</f>
        <v>0.13</v>
      </c>
      <c r="DW71" s="155">
        <f>Log!$BB$31</f>
        <v>0.2</v>
      </c>
      <c r="DX71" s="155">
        <f>Log!$BB$32</f>
        <v>0.24</v>
      </c>
      <c r="DY71" s="155">
        <f>Log!$BB$33</f>
        <v>0.31</v>
      </c>
      <c r="EB71" s="175" t="str">
        <f t="shared" si="11"/>
        <v/>
      </c>
      <c r="EC71" s="183" t="e">
        <f>IF(Log!AM81=0,#N/A,Log!W81)</f>
        <v>#N/A</v>
      </c>
      <c r="ED71" s="187">
        <f t="shared" si="12"/>
        <v>16</v>
      </c>
      <c r="EE71" s="187">
        <f t="shared" si="13"/>
        <v>2.5</v>
      </c>
      <c r="EF71" s="187">
        <f t="shared" si="14"/>
        <v>6.5</v>
      </c>
      <c r="EG71" s="187">
        <f t="shared" si="15"/>
        <v>5</v>
      </c>
      <c r="EH71" s="187">
        <f t="shared" si="16"/>
        <v>5</v>
      </c>
      <c r="EI71" s="187">
        <f t="shared" si="17"/>
        <v>5</v>
      </c>
      <c r="EJ71" s="187">
        <v>10</v>
      </c>
      <c r="EK71" s="187">
        <f>Log!$AZ$18</f>
        <v>0</v>
      </c>
      <c r="EL71" s="187">
        <f>Log!$AZ$19</f>
        <v>16</v>
      </c>
      <c r="EM71" s="187">
        <f>Log!$AZ$20</f>
        <v>18.5</v>
      </c>
      <c r="EN71" s="187">
        <f>Log!$AZ$21</f>
        <v>25</v>
      </c>
      <c r="EO71" s="187">
        <f>Log!$AZ$22</f>
        <v>30</v>
      </c>
      <c r="EP71" s="187">
        <f>Log!$AZ$23</f>
        <v>35</v>
      </c>
      <c r="EQ71" s="187">
        <f>Log!$AZ$24</f>
        <v>40</v>
      </c>
      <c r="ES71" s="175" t="str">
        <f t="shared" si="18"/>
        <v/>
      </c>
      <c r="ET71" s="187" t="e">
        <f>IF(Log!AP81=0,#N/A,Log!Z81)</f>
        <v>#N/A</v>
      </c>
      <c r="EU71" s="187">
        <f t="shared" si="24"/>
        <v>54</v>
      </c>
      <c r="EV71" s="187">
        <f t="shared" si="25"/>
        <v>6</v>
      </c>
      <c r="EW71" s="187">
        <f t="shared" si="26"/>
        <v>5</v>
      </c>
      <c r="EX71" s="187">
        <f t="shared" si="27"/>
        <v>5</v>
      </c>
      <c r="EY71" s="187">
        <f t="shared" si="28"/>
        <v>4</v>
      </c>
      <c r="EZ71" s="187">
        <f t="shared" si="29"/>
        <v>4</v>
      </c>
      <c r="FA71" s="187">
        <v>24</v>
      </c>
      <c r="FB71" s="187">
        <f>Log!$BB$37</f>
        <v>54</v>
      </c>
      <c r="FC71" s="187">
        <f>Log!$BB$38</f>
        <v>60</v>
      </c>
      <c r="FD71" s="187">
        <f>Log!$BB$39</f>
        <v>65</v>
      </c>
      <c r="FE71" s="187">
        <f>Log!$BB$40</f>
        <v>70</v>
      </c>
      <c r="FF71" s="187">
        <f>Log!$BB$41</f>
        <v>74</v>
      </c>
      <c r="FG71" s="187">
        <f>Log!$BB$42</f>
        <v>78</v>
      </c>
      <c r="FH71" s="187">
        <f>Log!$BB$43</f>
        <v>84</v>
      </c>
    </row>
    <row r="72" spans="111:164">
      <c r="DG72" s="18">
        <f t="shared" si="23"/>
        <v>66</v>
      </c>
      <c r="DH72" s="175" t="str">
        <f>IF(ISBLANK(Log!H82),"",Log!H82)</f>
        <v/>
      </c>
      <c r="DI72" s="156" t="e">
        <f>IF(Log!AH82=0,#N/A,IF(Log!$G$6=Log!$AY$6,(Log!L82+(Log!M82/16)),Log!N82))</f>
        <v>#N/A</v>
      </c>
      <c r="DL72" s="175" t="str">
        <f t="shared" ref="DL72:DL106" si="35">DH72</f>
        <v/>
      </c>
      <c r="DM72" s="155" t="e">
        <f>IF(Log!AJ82=0,#N/A,Log!T82)</f>
        <v>#N/A</v>
      </c>
      <c r="DN72" s="155">
        <f t="shared" si="30"/>
        <v>0.1</v>
      </c>
      <c r="DO72" s="155">
        <f t="shared" si="31"/>
        <v>0.03</v>
      </c>
      <c r="DP72" s="155">
        <f t="shared" si="32"/>
        <v>7.0000000000000007E-2</v>
      </c>
      <c r="DQ72" s="155">
        <f t="shared" si="33"/>
        <v>3.999999999999998E-2</v>
      </c>
      <c r="DR72" s="155">
        <f t="shared" si="34"/>
        <v>7.0000000000000007E-2</v>
      </c>
      <c r="DS72" s="155">
        <v>0.26</v>
      </c>
      <c r="DT72" s="155">
        <f>Log!$BB$28</f>
        <v>0</v>
      </c>
      <c r="DU72" s="155">
        <f>Log!$BB$29</f>
        <v>0.1</v>
      </c>
      <c r="DV72" s="155">
        <f>Log!$BB$30</f>
        <v>0.13</v>
      </c>
      <c r="DW72" s="155">
        <f>Log!$BB$31</f>
        <v>0.2</v>
      </c>
      <c r="DX72" s="155">
        <f>Log!$BB$32</f>
        <v>0.24</v>
      </c>
      <c r="DY72" s="155">
        <f>Log!$BB$33</f>
        <v>0.31</v>
      </c>
      <c r="EB72" s="175" t="str">
        <f t="shared" ref="EB72:EB106" si="36">DL72</f>
        <v/>
      </c>
      <c r="EC72" s="183" t="e">
        <f>IF(Log!AM82=0,#N/A,Log!W82)</f>
        <v>#N/A</v>
      </c>
      <c r="ED72" s="187">
        <f t="shared" ref="ED72:ED106" si="37">EL72-EK72</f>
        <v>16</v>
      </c>
      <c r="EE72" s="187">
        <f t="shared" ref="EE72:EE106" si="38">EM72-EL72</f>
        <v>2.5</v>
      </c>
      <c r="EF72" s="187">
        <f t="shared" ref="EF72:EF106" si="39">EN72-EM72</f>
        <v>6.5</v>
      </c>
      <c r="EG72" s="187">
        <f t="shared" ref="EG72:EG106" si="40">EO72-EN72</f>
        <v>5</v>
      </c>
      <c r="EH72" s="187">
        <f t="shared" ref="EH72:EH106" si="41">EP72-EO72</f>
        <v>5</v>
      </c>
      <c r="EI72" s="187">
        <f t="shared" ref="EI72:EI106" si="42">EQ72-EP72</f>
        <v>5</v>
      </c>
      <c r="EJ72" s="187">
        <v>10</v>
      </c>
      <c r="EK72" s="187">
        <f>Log!$AZ$18</f>
        <v>0</v>
      </c>
      <c r="EL72" s="187">
        <f>Log!$AZ$19</f>
        <v>16</v>
      </c>
      <c r="EM72" s="187">
        <f>Log!$AZ$20</f>
        <v>18.5</v>
      </c>
      <c r="EN72" s="187">
        <f>Log!$AZ$21</f>
        <v>25</v>
      </c>
      <c r="EO72" s="187">
        <f>Log!$AZ$22</f>
        <v>30</v>
      </c>
      <c r="EP72" s="187">
        <f>Log!$AZ$23</f>
        <v>35</v>
      </c>
      <c r="EQ72" s="187">
        <f>Log!$AZ$24</f>
        <v>40</v>
      </c>
      <c r="ES72" s="175" t="str">
        <f t="shared" ref="ES72:ES106" si="43">EB72</f>
        <v/>
      </c>
      <c r="ET72" s="187" t="e">
        <f>IF(Log!AP82=0,#N/A,Log!Z82)</f>
        <v>#N/A</v>
      </c>
      <c r="EU72" s="187">
        <f t="shared" si="24"/>
        <v>54</v>
      </c>
      <c r="EV72" s="187">
        <f t="shared" si="25"/>
        <v>6</v>
      </c>
      <c r="EW72" s="187">
        <f t="shared" si="26"/>
        <v>5</v>
      </c>
      <c r="EX72" s="187">
        <f t="shared" si="27"/>
        <v>5</v>
      </c>
      <c r="EY72" s="187">
        <f t="shared" si="28"/>
        <v>4</v>
      </c>
      <c r="EZ72" s="187">
        <f t="shared" si="29"/>
        <v>4</v>
      </c>
      <c r="FA72" s="187">
        <v>24</v>
      </c>
      <c r="FB72" s="187">
        <f>Log!$BB$37</f>
        <v>54</v>
      </c>
      <c r="FC72" s="187">
        <f>Log!$BB$38</f>
        <v>60</v>
      </c>
      <c r="FD72" s="187">
        <f>Log!$BB$39</f>
        <v>65</v>
      </c>
      <c r="FE72" s="187">
        <f>Log!$BB$40</f>
        <v>70</v>
      </c>
      <c r="FF72" s="187">
        <f>Log!$BB$41</f>
        <v>74</v>
      </c>
      <c r="FG72" s="187">
        <f>Log!$BB$42</f>
        <v>78</v>
      </c>
      <c r="FH72" s="187">
        <f>Log!$BB$43</f>
        <v>84</v>
      </c>
    </row>
    <row r="73" spans="111:164">
      <c r="DG73" s="18">
        <f t="shared" ref="DG73:DG106" si="44">DG72+1</f>
        <v>67</v>
      </c>
      <c r="DH73" s="175" t="str">
        <f>IF(ISBLANK(Log!H83),"",Log!H83)</f>
        <v/>
      </c>
      <c r="DI73" s="156" t="e">
        <f>IF(Log!AH83=0,#N/A,IF(Log!$G$6=Log!$AY$6,(Log!L83+(Log!M83/16)),Log!N83))</f>
        <v>#N/A</v>
      </c>
      <c r="DL73" s="175" t="str">
        <f t="shared" si="35"/>
        <v/>
      </c>
      <c r="DM73" s="155" t="e">
        <f>IF(Log!AJ83=0,#N/A,Log!T83)</f>
        <v>#N/A</v>
      </c>
      <c r="DN73" s="155">
        <f t="shared" si="30"/>
        <v>0.1</v>
      </c>
      <c r="DO73" s="155">
        <f t="shared" si="31"/>
        <v>0.03</v>
      </c>
      <c r="DP73" s="155">
        <f t="shared" si="32"/>
        <v>7.0000000000000007E-2</v>
      </c>
      <c r="DQ73" s="155">
        <f t="shared" si="33"/>
        <v>3.999999999999998E-2</v>
      </c>
      <c r="DR73" s="155">
        <f t="shared" si="34"/>
        <v>7.0000000000000007E-2</v>
      </c>
      <c r="DS73" s="155">
        <v>0.26</v>
      </c>
      <c r="DT73" s="155">
        <f>Log!$BB$28</f>
        <v>0</v>
      </c>
      <c r="DU73" s="155">
        <f>Log!$BB$29</f>
        <v>0.1</v>
      </c>
      <c r="DV73" s="155">
        <f>Log!$BB$30</f>
        <v>0.13</v>
      </c>
      <c r="DW73" s="155">
        <f>Log!$BB$31</f>
        <v>0.2</v>
      </c>
      <c r="DX73" s="155">
        <f>Log!$BB$32</f>
        <v>0.24</v>
      </c>
      <c r="DY73" s="155">
        <f>Log!$BB$33</f>
        <v>0.31</v>
      </c>
      <c r="EB73" s="175" t="str">
        <f t="shared" si="36"/>
        <v/>
      </c>
      <c r="EC73" s="183" t="e">
        <f>IF(Log!AM83=0,#N/A,Log!W83)</f>
        <v>#N/A</v>
      </c>
      <c r="ED73" s="187">
        <f t="shared" si="37"/>
        <v>16</v>
      </c>
      <c r="EE73" s="187">
        <f t="shared" si="38"/>
        <v>2.5</v>
      </c>
      <c r="EF73" s="187">
        <f t="shared" si="39"/>
        <v>6.5</v>
      </c>
      <c r="EG73" s="187">
        <f t="shared" si="40"/>
        <v>5</v>
      </c>
      <c r="EH73" s="187">
        <f t="shared" si="41"/>
        <v>5</v>
      </c>
      <c r="EI73" s="187">
        <f t="shared" si="42"/>
        <v>5</v>
      </c>
      <c r="EJ73" s="187">
        <v>10</v>
      </c>
      <c r="EK73" s="187">
        <f>Log!$AZ$18</f>
        <v>0</v>
      </c>
      <c r="EL73" s="187">
        <f>Log!$AZ$19</f>
        <v>16</v>
      </c>
      <c r="EM73" s="187">
        <f>Log!$AZ$20</f>
        <v>18.5</v>
      </c>
      <c r="EN73" s="187">
        <f>Log!$AZ$21</f>
        <v>25</v>
      </c>
      <c r="EO73" s="187">
        <f>Log!$AZ$22</f>
        <v>30</v>
      </c>
      <c r="EP73" s="187">
        <f>Log!$AZ$23</f>
        <v>35</v>
      </c>
      <c r="EQ73" s="187">
        <f>Log!$AZ$24</f>
        <v>40</v>
      </c>
      <c r="ES73" s="175" t="str">
        <f t="shared" si="43"/>
        <v/>
      </c>
      <c r="ET73" s="187" t="e">
        <f>IF(Log!AP83=0,#N/A,Log!Z83)</f>
        <v>#N/A</v>
      </c>
      <c r="EU73" s="187">
        <f t="shared" ref="EU73:EU106" si="45">FB73</f>
        <v>54</v>
      </c>
      <c r="EV73" s="187">
        <f t="shared" ref="EV73:EV106" si="46">FC73-FB73</f>
        <v>6</v>
      </c>
      <c r="EW73" s="187">
        <f t="shared" ref="EW73:EW106" si="47">FD73-FC73</f>
        <v>5</v>
      </c>
      <c r="EX73" s="187">
        <f t="shared" ref="EX73:EX106" si="48">FE73-FD73</f>
        <v>5</v>
      </c>
      <c r="EY73" s="187">
        <f t="shared" ref="EY73:EY106" si="49">FF73-FE73</f>
        <v>4</v>
      </c>
      <c r="EZ73" s="187">
        <f t="shared" ref="EZ73:EZ106" si="50">FG73-FF73</f>
        <v>4</v>
      </c>
      <c r="FA73" s="187">
        <v>24</v>
      </c>
      <c r="FB73" s="187">
        <f>Log!$BB$37</f>
        <v>54</v>
      </c>
      <c r="FC73" s="187">
        <f>Log!$BB$38</f>
        <v>60</v>
      </c>
      <c r="FD73" s="187">
        <f>Log!$BB$39</f>
        <v>65</v>
      </c>
      <c r="FE73" s="187">
        <f>Log!$BB$40</f>
        <v>70</v>
      </c>
      <c r="FF73" s="187">
        <f>Log!$BB$41</f>
        <v>74</v>
      </c>
      <c r="FG73" s="187">
        <f>Log!$BB$42</f>
        <v>78</v>
      </c>
      <c r="FH73" s="187">
        <f>Log!$BB$43</f>
        <v>84</v>
      </c>
    </row>
    <row r="74" spans="111:164">
      <c r="DG74" s="18">
        <f t="shared" si="44"/>
        <v>68</v>
      </c>
      <c r="DH74" s="175" t="str">
        <f>IF(ISBLANK(Log!H84),"",Log!H84)</f>
        <v/>
      </c>
      <c r="DI74" s="156" t="e">
        <f>IF(Log!AH84=0,#N/A,IF(Log!$G$6=Log!$AY$6,(Log!L84+(Log!M84/16)),Log!N84))</f>
        <v>#N/A</v>
      </c>
      <c r="DL74" s="175" t="str">
        <f t="shared" si="35"/>
        <v/>
      </c>
      <c r="DM74" s="155" t="e">
        <f>IF(Log!AJ84=0,#N/A,Log!T84)</f>
        <v>#N/A</v>
      </c>
      <c r="DN74" s="155">
        <f t="shared" si="30"/>
        <v>0.1</v>
      </c>
      <c r="DO74" s="155">
        <f t="shared" si="31"/>
        <v>0.03</v>
      </c>
      <c r="DP74" s="155">
        <f t="shared" si="32"/>
        <v>7.0000000000000007E-2</v>
      </c>
      <c r="DQ74" s="155">
        <f t="shared" si="33"/>
        <v>3.999999999999998E-2</v>
      </c>
      <c r="DR74" s="155">
        <f t="shared" si="34"/>
        <v>7.0000000000000007E-2</v>
      </c>
      <c r="DS74" s="155">
        <v>0.26</v>
      </c>
      <c r="DT74" s="155">
        <f>Log!$BB$28</f>
        <v>0</v>
      </c>
      <c r="DU74" s="155">
        <f>Log!$BB$29</f>
        <v>0.1</v>
      </c>
      <c r="DV74" s="155">
        <f>Log!$BB$30</f>
        <v>0.13</v>
      </c>
      <c r="DW74" s="155">
        <f>Log!$BB$31</f>
        <v>0.2</v>
      </c>
      <c r="DX74" s="155">
        <f>Log!$BB$32</f>
        <v>0.24</v>
      </c>
      <c r="DY74" s="155">
        <f>Log!$BB$33</f>
        <v>0.31</v>
      </c>
      <c r="EB74" s="175" t="str">
        <f t="shared" si="36"/>
        <v/>
      </c>
      <c r="EC74" s="183" t="e">
        <f>IF(Log!AM84=0,#N/A,Log!W84)</f>
        <v>#N/A</v>
      </c>
      <c r="ED74" s="187">
        <f t="shared" si="37"/>
        <v>16</v>
      </c>
      <c r="EE74" s="187">
        <f t="shared" si="38"/>
        <v>2.5</v>
      </c>
      <c r="EF74" s="187">
        <f t="shared" si="39"/>
        <v>6.5</v>
      </c>
      <c r="EG74" s="187">
        <f t="shared" si="40"/>
        <v>5</v>
      </c>
      <c r="EH74" s="187">
        <f t="shared" si="41"/>
        <v>5</v>
      </c>
      <c r="EI74" s="187">
        <f t="shared" si="42"/>
        <v>5</v>
      </c>
      <c r="EJ74" s="187">
        <v>10</v>
      </c>
      <c r="EK74" s="187">
        <f>Log!$AZ$18</f>
        <v>0</v>
      </c>
      <c r="EL74" s="187">
        <f>Log!$AZ$19</f>
        <v>16</v>
      </c>
      <c r="EM74" s="187">
        <f>Log!$AZ$20</f>
        <v>18.5</v>
      </c>
      <c r="EN74" s="187">
        <f>Log!$AZ$21</f>
        <v>25</v>
      </c>
      <c r="EO74" s="187">
        <f>Log!$AZ$22</f>
        <v>30</v>
      </c>
      <c r="EP74" s="187">
        <f>Log!$AZ$23</f>
        <v>35</v>
      </c>
      <c r="EQ74" s="187">
        <f>Log!$AZ$24</f>
        <v>40</v>
      </c>
      <c r="ES74" s="175" t="str">
        <f t="shared" si="43"/>
        <v/>
      </c>
      <c r="ET74" s="187" t="e">
        <f>IF(Log!AP84=0,#N/A,Log!Z84)</f>
        <v>#N/A</v>
      </c>
      <c r="EU74" s="187">
        <f t="shared" si="45"/>
        <v>54</v>
      </c>
      <c r="EV74" s="187">
        <f t="shared" si="46"/>
        <v>6</v>
      </c>
      <c r="EW74" s="187">
        <f t="shared" si="47"/>
        <v>5</v>
      </c>
      <c r="EX74" s="187">
        <f t="shared" si="48"/>
        <v>5</v>
      </c>
      <c r="EY74" s="187">
        <f t="shared" si="49"/>
        <v>4</v>
      </c>
      <c r="EZ74" s="187">
        <f t="shared" si="50"/>
        <v>4</v>
      </c>
      <c r="FA74" s="187">
        <v>24</v>
      </c>
      <c r="FB74" s="187">
        <f>Log!$BB$37</f>
        <v>54</v>
      </c>
      <c r="FC74" s="187">
        <f>Log!$BB$38</f>
        <v>60</v>
      </c>
      <c r="FD74" s="187">
        <f>Log!$BB$39</f>
        <v>65</v>
      </c>
      <c r="FE74" s="187">
        <f>Log!$BB$40</f>
        <v>70</v>
      </c>
      <c r="FF74" s="187">
        <f>Log!$BB$41</f>
        <v>74</v>
      </c>
      <c r="FG74" s="187">
        <f>Log!$BB$42</f>
        <v>78</v>
      </c>
      <c r="FH74" s="187">
        <f>Log!$BB$43</f>
        <v>84</v>
      </c>
    </row>
    <row r="75" spans="111:164">
      <c r="DG75" s="18">
        <f t="shared" si="44"/>
        <v>69</v>
      </c>
      <c r="DH75" s="175" t="str">
        <f>IF(ISBLANK(Log!H85),"",Log!H85)</f>
        <v/>
      </c>
      <c r="DI75" s="156" t="e">
        <f>IF(Log!AH85=0,#N/A,IF(Log!$G$6=Log!$AY$6,(Log!L85+(Log!M85/16)),Log!N85))</f>
        <v>#N/A</v>
      </c>
      <c r="DL75" s="175" t="str">
        <f t="shared" si="35"/>
        <v/>
      </c>
      <c r="DM75" s="155" t="e">
        <f>IF(Log!AJ85=0,#N/A,Log!T85)</f>
        <v>#N/A</v>
      </c>
      <c r="DN75" s="155">
        <f t="shared" si="30"/>
        <v>0.1</v>
      </c>
      <c r="DO75" s="155">
        <f t="shared" si="31"/>
        <v>0.03</v>
      </c>
      <c r="DP75" s="155">
        <f t="shared" si="32"/>
        <v>7.0000000000000007E-2</v>
      </c>
      <c r="DQ75" s="155">
        <f t="shared" si="33"/>
        <v>3.999999999999998E-2</v>
      </c>
      <c r="DR75" s="155">
        <f t="shared" si="34"/>
        <v>7.0000000000000007E-2</v>
      </c>
      <c r="DS75" s="155">
        <v>0.26</v>
      </c>
      <c r="DT75" s="155">
        <f>Log!$BB$28</f>
        <v>0</v>
      </c>
      <c r="DU75" s="155">
        <f>Log!$BB$29</f>
        <v>0.1</v>
      </c>
      <c r="DV75" s="155">
        <f>Log!$BB$30</f>
        <v>0.13</v>
      </c>
      <c r="DW75" s="155">
        <f>Log!$BB$31</f>
        <v>0.2</v>
      </c>
      <c r="DX75" s="155">
        <f>Log!$BB$32</f>
        <v>0.24</v>
      </c>
      <c r="DY75" s="155">
        <f>Log!$BB$33</f>
        <v>0.31</v>
      </c>
      <c r="EB75" s="175" t="str">
        <f t="shared" si="36"/>
        <v/>
      </c>
      <c r="EC75" s="183" t="e">
        <f>IF(Log!AM85=0,#N/A,Log!W85)</f>
        <v>#N/A</v>
      </c>
      <c r="ED75" s="187">
        <f t="shared" si="37"/>
        <v>16</v>
      </c>
      <c r="EE75" s="187">
        <f t="shared" si="38"/>
        <v>2.5</v>
      </c>
      <c r="EF75" s="187">
        <f t="shared" si="39"/>
        <v>6.5</v>
      </c>
      <c r="EG75" s="187">
        <f t="shared" si="40"/>
        <v>5</v>
      </c>
      <c r="EH75" s="187">
        <f t="shared" si="41"/>
        <v>5</v>
      </c>
      <c r="EI75" s="187">
        <f t="shared" si="42"/>
        <v>5</v>
      </c>
      <c r="EJ75" s="187">
        <v>10</v>
      </c>
      <c r="EK75" s="187">
        <f>Log!$AZ$18</f>
        <v>0</v>
      </c>
      <c r="EL75" s="187">
        <f>Log!$AZ$19</f>
        <v>16</v>
      </c>
      <c r="EM75" s="187">
        <f>Log!$AZ$20</f>
        <v>18.5</v>
      </c>
      <c r="EN75" s="187">
        <f>Log!$AZ$21</f>
        <v>25</v>
      </c>
      <c r="EO75" s="187">
        <f>Log!$AZ$22</f>
        <v>30</v>
      </c>
      <c r="EP75" s="187">
        <f>Log!$AZ$23</f>
        <v>35</v>
      </c>
      <c r="EQ75" s="187">
        <f>Log!$AZ$24</f>
        <v>40</v>
      </c>
      <c r="ES75" s="175" t="str">
        <f t="shared" si="43"/>
        <v/>
      </c>
      <c r="ET75" s="187" t="e">
        <f>IF(Log!AP85=0,#N/A,Log!Z85)</f>
        <v>#N/A</v>
      </c>
      <c r="EU75" s="187">
        <f t="shared" si="45"/>
        <v>54</v>
      </c>
      <c r="EV75" s="187">
        <f t="shared" si="46"/>
        <v>6</v>
      </c>
      <c r="EW75" s="187">
        <f t="shared" si="47"/>
        <v>5</v>
      </c>
      <c r="EX75" s="187">
        <f t="shared" si="48"/>
        <v>5</v>
      </c>
      <c r="EY75" s="187">
        <f t="shared" si="49"/>
        <v>4</v>
      </c>
      <c r="EZ75" s="187">
        <f t="shared" si="50"/>
        <v>4</v>
      </c>
      <c r="FA75" s="187">
        <v>24</v>
      </c>
      <c r="FB75" s="187">
        <f>Log!$BB$37</f>
        <v>54</v>
      </c>
      <c r="FC75" s="187">
        <f>Log!$BB$38</f>
        <v>60</v>
      </c>
      <c r="FD75" s="187">
        <f>Log!$BB$39</f>
        <v>65</v>
      </c>
      <c r="FE75" s="187">
        <f>Log!$BB$40</f>
        <v>70</v>
      </c>
      <c r="FF75" s="187">
        <f>Log!$BB$41</f>
        <v>74</v>
      </c>
      <c r="FG75" s="187">
        <f>Log!$BB$42</f>
        <v>78</v>
      </c>
      <c r="FH75" s="187">
        <f>Log!$BB$43</f>
        <v>84</v>
      </c>
    </row>
    <row r="76" spans="111:164">
      <c r="DG76" s="18">
        <f t="shared" si="44"/>
        <v>70</v>
      </c>
      <c r="DH76" s="175" t="str">
        <f>IF(ISBLANK(Log!H86),"",Log!H86)</f>
        <v/>
      </c>
      <c r="DI76" s="156" t="e">
        <f>IF(Log!AH86=0,#N/A,IF(Log!$G$6=Log!$AY$6,(Log!L86+(Log!M86/16)),Log!N86))</f>
        <v>#N/A</v>
      </c>
      <c r="DL76" s="175" t="str">
        <f t="shared" si="35"/>
        <v/>
      </c>
      <c r="DM76" s="155" t="e">
        <f>IF(Log!AJ86=0,#N/A,Log!T86)</f>
        <v>#N/A</v>
      </c>
      <c r="DN76" s="155">
        <f t="shared" si="30"/>
        <v>0.1</v>
      </c>
      <c r="DO76" s="155">
        <f t="shared" si="31"/>
        <v>0.03</v>
      </c>
      <c r="DP76" s="155">
        <f t="shared" si="32"/>
        <v>7.0000000000000007E-2</v>
      </c>
      <c r="DQ76" s="155">
        <f t="shared" si="33"/>
        <v>3.999999999999998E-2</v>
      </c>
      <c r="DR76" s="155">
        <f t="shared" si="34"/>
        <v>7.0000000000000007E-2</v>
      </c>
      <c r="DS76" s="155">
        <v>0.26</v>
      </c>
      <c r="DT76" s="155">
        <f>Log!$BB$28</f>
        <v>0</v>
      </c>
      <c r="DU76" s="155">
        <f>Log!$BB$29</f>
        <v>0.1</v>
      </c>
      <c r="DV76" s="155">
        <f>Log!$BB$30</f>
        <v>0.13</v>
      </c>
      <c r="DW76" s="155">
        <f>Log!$BB$31</f>
        <v>0.2</v>
      </c>
      <c r="DX76" s="155">
        <f>Log!$BB$32</f>
        <v>0.24</v>
      </c>
      <c r="DY76" s="155">
        <f>Log!$BB$33</f>
        <v>0.31</v>
      </c>
      <c r="EB76" s="175" t="str">
        <f t="shared" si="36"/>
        <v/>
      </c>
      <c r="EC76" s="183" t="e">
        <f>IF(Log!AM86=0,#N/A,Log!W86)</f>
        <v>#N/A</v>
      </c>
      <c r="ED76" s="187">
        <f t="shared" si="37"/>
        <v>16</v>
      </c>
      <c r="EE76" s="187">
        <f t="shared" si="38"/>
        <v>2.5</v>
      </c>
      <c r="EF76" s="187">
        <f t="shared" si="39"/>
        <v>6.5</v>
      </c>
      <c r="EG76" s="187">
        <f t="shared" si="40"/>
        <v>5</v>
      </c>
      <c r="EH76" s="187">
        <f t="shared" si="41"/>
        <v>5</v>
      </c>
      <c r="EI76" s="187">
        <f t="shared" si="42"/>
        <v>5</v>
      </c>
      <c r="EJ76" s="187">
        <v>10</v>
      </c>
      <c r="EK76" s="187">
        <f>Log!$AZ$18</f>
        <v>0</v>
      </c>
      <c r="EL76" s="187">
        <f>Log!$AZ$19</f>
        <v>16</v>
      </c>
      <c r="EM76" s="187">
        <f>Log!$AZ$20</f>
        <v>18.5</v>
      </c>
      <c r="EN76" s="187">
        <f>Log!$AZ$21</f>
        <v>25</v>
      </c>
      <c r="EO76" s="187">
        <f>Log!$AZ$22</f>
        <v>30</v>
      </c>
      <c r="EP76" s="187">
        <f>Log!$AZ$23</f>
        <v>35</v>
      </c>
      <c r="EQ76" s="187">
        <f>Log!$AZ$24</f>
        <v>40</v>
      </c>
      <c r="ES76" s="175" t="str">
        <f t="shared" si="43"/>
        <v/>
      </c>
      <c r="ET76" s="187" t="e">
        <f>IF(Log!AP86=0,#N/A,Log!Z86)</f>
        <v>#N/A</v>
      </c>
      <c r="EU76" s="187">
        <f t="shared" si="45"/>
        <v>54</v>
      </c>
      <c r="EV76" s="187">
        <f t="shared" si="46"/>
        <v>6</v>
      </c>
      <c r="EW76" s="187">
        <f t="shared" si="47"/>
        <v>5</v>
      </c>
      <c r="EX76" s="187">
        <f t="shared" si="48"/>
        <v>5</v>
      </c>
      <c r="EY76" s="187">
        <f t="shared" si="49"/>
        <v>4</v>
      </c>
      <c r="EZ76" s="187">
        <f t="shared" si="50"/>
        <v>4</v>
      </c>
      <c r="FA76" s="187">
        <v>24</v>
      </c>
      <c r="FB76" s="187">
        <f>Log!$BB$37</f>
        <v>54</v>
      </c>
      <c r="FC76" s="187">
        <f>Log!$BB$38</f>
        <v>60</v>
      </c>
      <c r="FD76" s="187">
        <f>Log!$BB$39</f>
        <v>65</v>
      </c>
      <c r="FE76" s="187">
        <f>Log!$BB$40</f>
        <v>70</v>
      </c>
      <c r="FF76" s="187">
        <f>Log!$BB$41</f>
        <v>74</v>
      </c>
      <c r="FG76" s="187">
        <f>Log!$BB$42</f>
        <v>78</v>
      </c>
      <c r="FH76" s="187">
        <f>Log!$BB$43</f>
        <v>84</v>
      </c>
    </row>
    <row r="77" spans="111:164">
      <c r="DG77" s="18">
        <f t="shared" si="44"/>
        <v>71</v>
      </c>
      <c r="DH77" s="175" t="str">
        <f>IF(ISBLANK(Log!H87),"",Log!H87)</f>
        <v/>
      </c>
      <c r="DI77" s="156" t="e">
        <f>IF(Log!AH87=0,#N/A,IF(Log!$G$6=Log!$AY$6,(Log!L87+(Log!M87/16)),Log!N87))</f>
        <v>#N/A</v>
      </c>
      <c r="DL77" s="175" t="str">
        <f t="shared" si="35"/>
        <v/>
      </c>
      <c r="DM77" s="155" t="e">
        <f>IF(Log!AJ87=0,#N/A,Log!T87)</f>
        <v>#N/A</v>
      </c>
      <c r="DN77" s="155">
        <f t="shared" si="30"/>
        <v>0.1</v>
      </c>
      <c r="DO77" s="155">
        <f t="shared" si="31"/>
        <v>0.03</v>
      </c>
      <c r="DP77" s="155">
        <f t="shared" si="32"/>
        <v>7.0000000000000007E-2</v>
      </c>
      <c r="DQ77" s="155">
        <f t="shared" si="33"/>
        <v>3.999999999999998E-2</v>
      </c>
      <c r="DR77" s="155">
        <f t="shared" si="34"/>
        <v>7.0000000000000007E-2</v>
      </c>
      <c r="DS77" s="155">
        <v>0.26</v>
      </c>
      <c r="DT77" s="155">
        <f>Log!$BB$28</f>
        <v>0</v>
      </c>
      <c r="DU77" s="155">
        <f>Log!$BB$29</f>
        <v>0.1</v>
      </c>
      <c r="DV77" s="155">
        <f>Log!$BB$30</f>
        <v>0.13</v>
      </c>
      <c r="DW77" s="155">
        <f>Log!$BB$31</f>
        <v>0.2</v>
      </c>
      <c r="DX77" s="155">
        <f>Log!$BB$32</f>
        <v>0.24</v>
      </c>
      <c r="DY77" s="155">
        <f>Log!$BB$33</f>
        <v>0.31</v>
      </c>
      <c r="EB77" s="175" t="str">
        <f t="shared" si="36"/>
        <v/>
      </c>
      <c r="EC77" s="183" t="e">
        <f>IF(Log!AM87=0,#N/A,Log!W87)</f>
        <v>#N/A</v>
      </c>
      <c r="ED77" s="187">
        <f t="shared" si="37"/>
        <v>16</v>
      </c>
      <c r="EE77" s="187">
        <f t="shared" si="38"/>
        <v>2.5</v>
      </c>
      <c r="EF77" s="187">
        <f t="shared" si="39"/>
        <v>6.5</v>
      </c>
      <c r="EG77" s="187">
        <f t="shared" si="40"/>
        <v>5</v>
      </c>
      <c r="EH77" s="187">
        <f t="shared" si="41"/>
        <v>5</v>
      </c>
      <c r="EI77" s="187">
        <f t="shared" si="42"/>
        <v>5</v>
      </c>
      <c r="EJ77" s="187">
        <v>10</v>
      </c>
      <c r="EK77" s="187">
        <f>Log!$AZ$18</f>
        <v>0</v>
      </c>
      <c r="EL77" s="187">
        <f>Log!$AZ$19</f>
        <v>16</v>
      </c>
      <c r="EM77" s="187">
        <f>Log!$AZ$20</f>
        <v>18.5</v>
      </c>
      <c r="EN77" s="187">
        <f>Log!$AZ$21</f>
        <v>25</v>
      </c>
      <c r="EO77" s="187">
        <f>Log!$AZ$22</f>
        <v>30</v>
      </c>
      <c r="EP77" s="187">
        <f>Log!$AZ$23</f>
        <v>35</v>
      </c>
      <c r="EQ77" s="187">
        <f>Log!$AZ$24</f>
        <v>40</v>
      </c>
      <c r="ES77" s="175" t="str">
        <f t="shared" si="43"/>
        <v/>
      </c>
      <c r="ET77" s="187" t="e">
        <f>IF(Log!AP87=0,#N/A,Log!Z87)</f>
        <v>#N/A</v>
      </c>
      <c r="EU77" s="187">
        <f t="shared" si="45"/>
        <v>54</v>
      </c>
      <c r="EV77" s="187">
        <f t="shared" si="46"/>
        <v>6</v>
      </c>
      <c r="EW77" s="187">
        <f t="shared" si="47"/>
        <v>5</v>
      </c>
      <c r="EX77" s="187">
        <f t="shared" si="48"/>
        <v>5</v>
      </c>
      <c r="EY77" s="187">
        <f t="shared" si="49"/>
        <v>4</v>
      </c>
      <c r="EZ77" s="187">
        <f t="shared" si="50"/>
        <v>4</v>
      </c>
      <c r="FA77" s="187">
        <v>24</v>
      </c>
      <c r="FB77" s="187">
        <f>Log!$BB$37</f>
        <v>54</v>
      </c>
      <c r="FC77" s="187">
        <f>Log!$BB$38</f>
        <v>60</v>
      </c>
      <c r="FD77" s="187">
        <f>Log!$BB$39</f>
        <v>65</v>
      </c>
      <c r="FE77" s="187">
        <f>Log!$BB$40</f>
        <v>70</v>
      </c>
      <c r="FF77" s="187">
        <f>Log!$BB$41</f>
        <v>74</v>
      </c>
      <c r="FG77" s="187">
        <f>Log!$BB$42</f>
        <v>78</v>
      </c>
      <c r="FH77" s="187">
        <f>Log!$BB$43</f>
        <v>84</v>
      </c>
    </row>
    <row r="78" spans="111:164">
      <c r="DG78" s="18">
        <f t="shared" si="44"/>
        <v>72</v>
      </c>
      <c r="DH78" s="175" t="str">
        <f>IF(ISBLANK(Log!H88),"",Log!H88)</f>
        <v/>
      </c>
      <c r="DI78" s="156" t="e">
        <f>IF(Log!AH88=0,#N/A,IF(Log!$G$6=Log!$AY$6,(Log!L88+(Log!M88/16)),Log!N88))</f>
        <v>#N/A</v>
      </c>
      <c r="DL78" s="175" t="str">
        <f t="shared" si="35"/>
        <v/>
      </c>
      <c r="DM78" s="155" t="e">
        <f>IF(Log!AJ88=0,#N/A,Log!T88)</f>
        <v>#N/A</v>
      </c>
      <c r="DN78" s="155">
        <f t="shared" si="30"/>
        <v>0.1</v>
      </c>
      <c r="DO78" s="155">
        <f t="shared" si="31"/>
        <v>0.03</v>
      </c>
      <c r="DP78" s="155">
        <f t="shared" si="32"/>
        <v>7.0000000000000007E-2</v>
      </c>
      <c r="DQ78" s="155">
        <f t="shared" si="33"/>
        <v>3.999999999999998E-2</v>
      </c>
      <c r="DR78" s="155">
        <f t="shared" si="34"/>
        <v>7.0000000000000007E-2</v>
      </c>
      <c r="DS78" s="155">
        <v>0.26</v>
      </c>
      <c r="DT78" s="155">
        <f>Log!$BB$28</f>
        <v>0</v>
      </c>
      <c r="DU78" s="155">
        <f>Log!$BB$29</f>
        <v>0.1</v>
      </c>
      <c r="DV78" s="155">
        <f>Log!$BB$30</f>
        <v>0.13</v>
      </c>
      <c r="DW78" s="155">
        <f>Log!$BB$31</f>
        <v>0.2</v>
      </c>
      <c r="DX78" s="155">
        <f>Log!$BB$32</f>
        <v>0.24</v>
      </c>
      <c r="DY78" s="155">
        <f>Log!$BB$33</f>
        <v>0.31</v>
      </c>
      <c r="EB78" s="175" t="str">
        <f t="shared" si="36"/>
        <v/>
      </c>
      <c r="EC78" s="183" t="e">
        <f>IF(Log!AM88=0,#N/A,Log!W88)</f>
        <v>#N/A</v>
      </c>
      <c r="ED78" s="187">
        <f t="shared" si="37"/>
        <v>16</v>
      </c>
      <c r="EE78" s="187">
        <f t="shared" si="38"/>
        <v>2.5</v>
      </c>
      <c r="EF78" s="187">
        <f t="shared" si="39"/>
        <v>6.5</v>
      </c>
      <c r="EG78" s="187">
        <f t="shared" si="40"/>
        <v>5</v>
      </c>
      <c r="EH78" s="187">
        <f t="shared" si="41"/>
        <v>5</v>
      </c>
      <c r="EI78" s="187">
        <f t="shared" si="42"/>
        <v>5</v>
      </c>
      <c r="EJ78" s="187">
        <v>10</v>
      </c>
      <c r="EK78" s="187">
        <f>Log!$AZ$18</f>
        <v>0</v>
      </c>
      <c r="EL78" s="187">
        <f>Log!$AZ$19</f>
        <v>16</v>
      </c>
      <c r="EM78" s="187">
        <f>Log!$AZ$20</f>
        <v>18.5</v>
      </c>
      <c r="EN78" s="187">
        <f>Log!$AZ$21</f>
        <v>25</v>
      </c>
      <c r="EO78" s="187">
        <f>Log!$AZ$22</f>
        <v>30</v>
      </c>
      <c r="EP78" s="187">
        <f>Log!$AZ$23</f>
        <v>35</v>
      </c>
      <c r="EQ78" s="187">
        <f>Log!$AZ$24</f>
        <v>40</v>
      </c>
      <c r="ES78" s="175" t="str">
        <f t="shared" si="43"/>
        <v/>
      </c>
      <c r="ET78" s="187" t="e">
        <f>IF(Log!AP88=0,#N/A,Log!Z88)</f>
        <v>#N/A</v>
      </c>
      <c r="EU78" s="187">
        <f t="shared" si="45"/>
        <v>54</v>
      </c>
      <c r="EV78" s="187">
        <f t="shared" si="46"/>
        <v>6</v>
      </c>
      <c r="EW78" s="187">
        <f t="shared" si="47"/>
        <v>5</v>
      </c>
      <c r="EX78" s="187">
        <f t="shared" si="48"/>
        <v>5</v>
      </c>
      <c r="EY78" s="187">
        <f t="shared" si="49"/>
        <v>4</v>
      </c>
      <c r="EZ78" s="187">
        <f t="shared" si="50"/>
        <v>4</v>
      </c>
      <c r="FA78" s="187">
        <v>24</v>
      </c>
      <c r="FB78" s="187">
        <f>Log!$BB$37</f>
        <v>54</v>
      </c>
      <c r="FC78" s="187">
        <f>Log!$BB$38</f>
        <v>60</v>
      </c>
      <c r="FD78" s="187">
        <f>Log!$BB$39</f>
        <v>65</v>
      </c>
      <c r="FE78" s="187">
        <f>Log!$BB$40</f>
        <v>70</v>
      </c>
      <c r="FF78" s="187">
        <f>Log!$BB$41</f>
        <v>74</v>
      </c>
      <c r="FG78" s="187">
        <f>Log!$BB$42</f>
        <v>78</v>
      </c>
      <c r="FH78" s="187">
        <f>Log!$BB$43</f>
        <v>84</v>
      </c>
    </row>
    <row r="79" spans="111:164">
      <c r="DG79" s="18">
        <f t="shared" si="44"/>
        <v>73</v>
      </c>
      <c r="DH79" s="175" t="str">
        <f>IF(ISBLANK(Log!H89),"",Log!H89)</f>
        <v/>
      </c>
      <c r="DI79" s="156" t="e">
        <f>IF(Log!AH89=0,#N/A,IF(Log!$G$6=Log!$AY$6,(Log!L89+(Log!M89/16)),Log!N89))</f>
        <v>#N/A</v>
      </c>
      <c r="DL79" s="175" t="str">
        <f t="shared" si="35"/>
        <v/>
      </c>
      <c r="DM79" s="155" t="e">
        <f>IF(Log!AJ89=0,#N/A,Log!T89)</f>
        <v>#N/A</v>
      </c>
      <c r="DN79" s="155">
        <f t="shared" si="30"/>
        <v>0.1</v>
      </c>
      <c r="DO79" s="155">
        <f t="shared" si="31"/>
        <v>0.03</v>
      </c>
      <c r="DP79" s="155">
        <f t="shared" si="32"/>
        <v>7.0000000000000007E-2</v>
      </c>
      <c r="DQ79" s="155">
        <f t="shared" si="33"/>
        <v>3.999999999999998E-2</v>
      </c>
      <c r="DR79" s="155">
        <f t="shared" si="34"/>
        <v>7.0000000000000007E-2</v>
      </c>
      <c r="DS79" s="155">
        <v>0.26</v>
      </c>
      <c r="DT79" s="155">
        <f>Log!$BB$28</f>
        <v>0</v>
      </c>
      <c r="DU79" s="155">
        <f>Log!$BB$29</f>
        <v>0.1</v>
      </c>
      <c r="DV79" s="155">
        <f>Log!$BB$30</f>
        <v>0.13</v>
      </c>
      <c r="DW79" s="155">
        <f>Log!$BB$31</f>
        <v>0.2</v>
      </c>
      <c r="DX79" s="155">
        <f>Log!$BB$32</f>
        <v>0.24</v>
      </c>
      <c r="DY79" s="155">
        <f>Log!$BB$33</f>
        <v>0.31</v>
      </c>
      <c r="EB79" s="175" t="str">
        <f t="shared" si="36"/>
        <v/>
      </c>
      <c r="EC79" s="183" t="e">
        <f>IF(Log!AM89=0,#N/A,Log!W89)</f>
        <v>#N/A</v>
      </c>
      <c r="ED79" s="187">
        <f t="shared" si="37"/>
        <v>16</v>
      </c>
      <c r="EE79" s="187">
        <f t="shared" si="38"/>
        <v>2.5</v>
      </c>
      <c r="EF79" s="187">
        <f t="shared" si="39"/>
        <v>6.5</v>
      </c>
      <c r="EG79" s="187">
        <f t="shared" si="40"/>
        <v>5</v>
      </c>
      <c r="EH79" s="187">
        <f t="shared" si="41"/>
        <v>5</v>
      </c>
      <c r="EI79" s="187">
        <f t="shared" si="42"/>
        <v>5</v>
      </c>
      <c r="EJ79" s="187">
        <v>10</v>
      </c>
      <c r="EK79" s="187">
        <f>Log!$AZ$18</f>
        <v>0</v>
      </c>
      <c r="EL79" s="187">
        <f>Log!$AZ$19</f>
        <v>16</v>
      </c>
      <c r="EM79" s="187">
        <f>Log!$AZ$20</f>
        <v>18.5</v>
      </c>
      <c r="EN79" s="187">
        <f>Log!$AZ$21</f>
        <v>25</v>
      </c>
      <c r="EO79" s="187">
        <f>Log!$AZ$22</f>
        <v>30</v>
      </c>
      <c r="EP79" s="187">
        <f>Log!$AZ$23</f>
        <v>35</v>
      </c>
      <c r="EQ79" s="187">
        <f>Log!$AZ$24</f>
        <v>40</v>
      </c>
      <c r="ES79" s="175" t="str">
        <f t="shared" si="43"/>
        <v/>
      </c>
      <c r="ET79" s="187" t="e">
        <f>IF(Log!AP89=0,#N/A,Log!Z89)</f>
        <v>#N/A</v>
      </c>
      <c r="EU79" s="187">
        <f t="shared" si="45"/>
        <v>54</v>
      </c>
      <c r="EV79" s="187">
        <f t="shared" si="46"/>
        <v>6</v>
      </c>
      <c r="EW79" s="187">
        <f t="shared" si="47"/>
        <v>5</v>
      </c>
      <c r="EX79" s="187">
        <f t="shared" si="48"/>
        <v>5</v>
      </c>
      <c r="EY79" s="187">
        <f t="shared" si="49"/>
        <v>4</v>
      </c>
      <c r="EZ79" s="187">
        <f t="shared" si="50"/>
        <v>4</v>
      </c>
      <c r="FA79" s="187">
        <v>24</v>
      </c>
      <c r="FB79" s="187">
        <f>Log!$BB$37</f>
        <v>54</v>
      </c>
      <c r="FC79" s="187">
        <f>Log!$BB$38</f>
        <v>60</v>
      </c>
      <c r="FD79" s="187">
        <f>Log!$BB$39</f>
        <v>65</v>
      </c>
      <c r="FE79" s="187">
        <f>Log!$BB$40</f>
        <v>70</v>
      </c>
      <c r="FF79" s="187">
        <f>Log!$BB$41</f>
        <v>74</v>
      </c>
      <c r="FG79" s="187">
        <f>Log!$BB$42</f>
        <v>78</v>
      </c>
      <c r="FH79" s="187">
        <f>Log!$BB$43</f>
        <v>84</v>
      </c>
    </row>
    <row r="80" spans="111:164">
      <c r="DG80" s="18">
        <f t="shared" si="44"/>
        <v>74</v>
      </c>
      <c r="DH80" s="175" t="str">
        <f>IF(ISBLANK(Log!H90),"",Log!H90)</f>
        <v/>
      </c>
      <c r="DI80" s="156" t="e">
        <f>IF(Log!AH90=0,#N/A,IF(Log!$G$6=Log!$AY$6,(Log!L90+(Log!M90/16)),Log!N90))</f>
        <v>#N/A</v>
      </c>
      <c r="DL80" s="175" t="str">
        <f t="shared" si="35"/>
        <v/>
      </c>
      <c r="DM80" s="155" t="e">
        <f>IF(Log!AJ90=0,#N/A,Log!T90)</f>
        <v>#N/A</v>
      </c>
      <c r="DN80" s="155">
        <f t="shared" si="30"/>
        <v>0.1</v>
      </c>
      <c r="DO80" s="155">
        <f t="shared" si="31"/>
        <v>0.03</v>
      </c>
      <c r="DP80" s="155">
        <f t="shared" si="32"/>
        <v>7.0000000000000007E-2</v>
      </c>
      <c r="DQ80" s="155">
        <f t="shared" si="33"/>
        <v>3.999999999999998E-2</v>
      </c>
      <c r="DR80" s="155">
        <f t="shared" si="34"/>
        <v>7.0000000000000007E-2</v>
      </c>
      <c r="DS80" s="155">
        <v>0.26</v>
      </c>
      <c r="DT80" s="155">
        <f>Log!$BB$28</f>
        <v>0</v>
      </c>
      <c r="DU80" s="155">
        <f>Log!$BB$29</f>
        <v>0.1</v>
      </c>
      <c r="DV80" s="155">
        <f>Log!$BB$30</f>
        <v>0.13</v>
      </c>
      <c r="DW80" s="155">
        <f>Log!$BB$31</f>
        <v>0.2</v>
      </c>
      <c r="DX80" s="155">
        <f>Log!$BB$32</f>
        <v>0.24</v>
      </c>
      <c r="DY80" s="155">
        <f>Log!$BB$33</f>
        <v>0.31</v>
      </c>
      <c r="EB80" s="175" t="str">
        <f t="shared" si="36"/>
        <v/>
      </c>
      <c r="EC80" s="183" t="e">
        <f>IF(Log!AM90=0,#N/A,Log!W90)</f>
        <v>#N/A</v>
      </c>
      <c r="ED80" s="187">
        <f t="shared" si="37"/>
        <v>16</v>
      </c>
      <c r="EE80" s="187">
        <f t="shared" si="38"/>
        <v>2.5</v>
      </c>
      <c r="EF80" s="187">
        <f t="shared" si="39"/>
        <v>6.5</v>
      </c>
      <c r="EG80" s="187">
        <f t="shared" si="40"/>
        <v>5</v>
      </c>
      <c r="EH80" s="187">
        <f t="shared" si="41"/>
        <v>5</v>
      </c>
      <c r="EI80" s="187">
        <f t="shared" si="42"/>
        <v>5</v>
      </c>
      <c r="EJ80" s="187">
        <v>10</v>
      </c>
      <c r="EK80" s="187">
        <f>Log!$AZ$18</f>
        <v>0</v>
      </c>
      <c r="EL80" s="187">
        <f>Log!$AZ$19</f>
        <v>16</v>
      </c>
      <c r="EM80" s="187">
        <f>Log!$AZ$20</f>
        <v>18.5</v>
      </c>
      <c r="EN80" s="187">
        <f>Log!$AZ$21</f>
        <v>25</v>
      </c>
      <c r="EO80" s="187">
        <f>Log!$AZ$22</f>
        <v>30</v>
      </c>
      <c r="EP80" s="187">
        <f>Log!$AZ$23</f>
        <v>35</v>
      </c>
      <c r="EQ80" s="187">
        <f>Log!$AZ$24</f>
        <v>40</v>
      </c>
      <c r="ES80" s="175" t="str">
        <f t="shared" si="43"/>
        <v/>
      </c>
      <c r="ET80" s="187" t="e">
        <f>IF(Log!AP90=0,#N/A,Log!Z90)</f>
        <v>#N/A</v>
      </c>
      <c r="EU80" s="187">
        <f t="shared" si="45"/>
        <v>54</v>
      </c>
      <c r="EV80" s="187">
        <f t="shared" si="46"/>
        <v>6</v>
      </c>
      <c r="EW80" s="187">
        <f t="shared" si="47"/>
        <v>5</v>
      </c>
      <c r="EX80" s="187">
        <f t="shared" si="48"/>
        <v>5</v>
      </c>
      <c r="EY80" s="187">
        <f t="shared" si="49"/>
        <v>4</v>
      </c>
      <c r="EZ80" s="187">
        <f t="shared" si="50"/>
        <v>4</v>
      </c>
      <c r="FA80" s="187">
        <v>24</v>
      </c>
      <c r="FB80" s="187">
        <f>Log!$BB$37</f>
        <v>54</v>
      </c>
      <c r="FC80" s="187">
        <f>Log!$BB$38</f>
        <v>60</v>
      </c>
      <c r="FD80" s="187">
        <f>Log!$BB$39</f>
        <v>65</v>
      </c>
      <c r="FE80" s="187">
        <f>Log!$BB$40</f>
        <v>70</v>
      </c>
      <c r="FF80" s="187">
        <f>Log!$BB$41</f>
        <v>74</v>
      </c>
      <c r="FG80" s="187">
        <f>Log!$BB$42</f>
        <v>78</v>
      </c>
      <c r="FH80" s="187">
        <f>Log!$BB$43</f>
        <v>84</v>
      </c>
    </row>
    <row r="81" spans="111:164">
      <c r="DG81" s="18">
        <f t="shared" si="44"/>
        <v>75</v>
      </c>
      <c r="DH81" s="175" t="str">
        <f>IF(ISBLANK(Log!H91),"",Log!H91)</f>
        <v/>
      </c>
      <c r="DI81" s="156" t="e">
        <f>IF(Log!AH91=0,#N/A,IF(Log!$G$6=Log!$AY$6,(Log!L91+(Log!M91/16)),Log!N91))</f>
        <v>#N/A</v>
      </c>
      <c r="DL81" s="175" t="str">
        <f t="shared" si="35"/>
        <v/>
      </c>
      <c r="DM81" s="155" t="e">
        <f>IF(Log!AJ91=0,#N/A,Log!T91)</f>
        <v>#N/A</v>
      </c>
      <c r="DN81" s="155">
        <f t="shared" si="30"/>
        <v>0.1</v>
      </c>
      <c r="DO81" s="155">
        <f t="shared" si="31"/>
        <v>0.03</v>
      </c>
      <c r="DP81" s="155">
        <f t="shared" si="32"/>
        <v>7.0000000000000007E-2</v>
      </c>
      <c r="DQ81" s="155">
        <f t="shared" si="33"/>
        <v>3.999999999999998E-2</v>
      </c>
      <c r="DR81" s="155">
        <f t="shared" si="34"/>
        <v>7.0000000000000007E-2</v>
      </c>
      <c r="DS81" s="155">
        <v>0.26</v>
      </c>
      <c r="DT81" s="155">
        <f>Log!$BB$28</f>
        <v>0</v>
      </c>
      <c r="DU81" s="155">
        <f>Log!$BB$29</f>
        <v>0.1</v>
      </c>
      <c r="DV81" s="155">
        <f>Log!$BB$30</f>
        <v>0.13</v>
      </c>
      <c r="DW81" s="155">
        <f>Log!$BB$31</f>
        <v>0.2</v>
      </c>
      <c r="DX81" s="155">
        <f>Log!$BB$32</f>
        <v>0.24</v>
      </c>
      <c r="DY81" s="155">
        <f>Log!$BB$33</f>
        <v>0.31</v>
      </c>
      <c r="EB81" s="175" t="str">
        <f t="shared" si="36"/>
        <v/>
      </c>
      <c r="EC81" s="183" t="e">
        <f>IF(Log!AM91=0,#N/A,Log!W91)</f>
        <v>#N/A</v>
      </c>
      <c r="ED81" s="187">
        <f t="shared" si="37"/>
        <v>16</v>
      </c>
      <c r="EE81" s="187">
        <f t="shared" si="38"/>
        <v>2.5</v>
      </c>
      <c r="EF81" s="187">
        <f t="shared" si="39"/>
        <v>6.5</v>
      </c>
      <c r="EG81" s="187">
        <f t="shared" si="40"/>
        <v>5</v>
      </c>
      <c r="EH81" s="187">
        <f t="shared" si="41"/>
        <v>5</v>
      </c>
      <c r="EI81" s="187">
        <f t="shared" si="42"/>
        <v>5</v>
      </c>
      <c r="EJ81" s="187">
        <v>10</v>
      </c>
      <c r="EK81" s="187">
        <f>Log!$AZ$18</f>
        <v>0</v>
      </c>
      <c r="EL81" s="187">
        <f>Log!$AZ$19</f>
        <v>16</v>
      </c>
      <c r="EM81" s="187">
        <f>Log!$AZ$20</f>
        <v>18.5</v>
      </c>
      <c r="EN81" s="187">
        <f>Log!$AZ$21</f>
        <v>25</v>
      </c>
      <c r="EO81" s="187">
        <f>Log!$AZ$22</f>
        <v>30</v>
      </c>
      <c r="EP81" s="187">
        <f>Log!$AZ$23</f>
        <v>35</v>
      </c>
      <c r="EQ81" s="187">
        <f>Log!$AZ$24</f>
        <v>40</v>
      </c>
      <c r="ES81" s="175" t="str">
        <f t="shared" si="43"/>
        <v/>
      </c>
      <c r="ET81" s="187" t="e">
        <f>IF(Log!AP91=0,#N/A,Log!Z91)</f>
        <v>#N/A</v>
      </c>
      <c r="EU81" s="187">
        <f t="shared" si="45"/>
        <v>54</v>
      </c>
      <c r="EV81" s="187">
        <f t="shared" si="46"/>
        <v>6</v>
      </c>
      <c r="EW81" s="187">
        <f t="shared" si="47"/>
        <v>5</v>
      </c>
      <c r="EX81" s="187">
        <f t="shared" si="48"/>
        <v>5</v>
      </c>
      <c r="EY81" s="187">
        <f t="shared" si="49"/>
        <v>4</v>
      </c>
      <c r="EZ81" s="187">
        <f t="shared" si="50"/>
        <v>4</v>
      </c>
      <c r="FA81" s="187">
        <v>24</v>
      </c>
      <c r="FB81" s="187">
        <f>Log!$BB$37</f>
        <v>54</v>
      </c>
      <c r="FC81" s="187">
        <f>Log!$BB$38</f>
        <v>60</v>
      </c>
      <c r="FD81" s="187">
        <f>Log!$BB$39</f>
        <v>65</v>
      </c>
      <c r="FE81" s="187">
        <f>Log!$BB$40</f>
        <v>70</v>
      </c>
      <c r="FF81" s="187">
        <f>Log!$BB$41</f>
        <v>74</v>
      </c>
      <c r="FG81" s="187">
        <f>Log!$BB$42</f>
        <v>78</v>
      </c>
      <c r="FH81" s="187">
        <f>Log!$BB$43</f>
        <v>84</v>
      </c>
    </row>
    <row r="82" spans="111:164">
      <c r="DG82" s="18">
        <f t="shared" si="44"/>
        <v>76</v>
      </c>
      <c r="DH82" s="175" t="str">
        <f>IF(ISBLANK(Log!H92),"",Log!H92)</f>
        <v/>
      </c>
      <c r="DI82" s="156" t="e">
        <f>IF(Log!AH92=0,#N/A,IF(Log!$G$6=Log!$AY$6,(Log!L92+(Log!M92/16)),Log!N92))</f>
        <v>#N/A</v>
      </c>
      <c r="DL82" s="175" t="str">
        <f t="shared" si="35"/>
        <v/>
      </c>
      <c r="DM82" s="155" t="e">
        <f>IF(Log!AJ92=0,#N/A,Log!T92)</f>
        <v>#N/A</v>
      </c>
      <c r="DN82" s="155">
        <f t="shared" si="30"/>
        <v>0.1</v>
      </c>
      <c r="DO82" s="155">
        <f t="shared" si="31"/>
        <v>0.03</v>
      </c>
      <c r="DP82" s="155">
        <f t="shared" si="32"/>
        <v>7.0000000000000007E-2</v>
      </c>
      <c r="DQ82" s="155">
        <f t="shared" si="33"/>
        <v>3.999999999999998E-2</v>
      </c>
      <c r="DR82" s="155">
        <f t="shared" si="34"/>
        <v>7.0000000000000007E-2</v>
      </c>
      <c r="DS82" s="155">
        <v>0.26</v>
      </c>
      <c r="DT82" s="155">
        <f>Log!$BB$28</f>
        <v>0</v>
      </c>
      <c r="DU82" s="155">
        <f>Log!$BB$29</f>
        <v>0.1</v>
      </c>
      <c r="DV82" s="155">
        <f>Log!$BB$30</f>
        <v>0.13</v>
      </c>
      <c r="DW82" s="155">
        <f>Log!$BB$31</f>
        <v>0.2</v>
      </c>
      <c r="DX82" s="155">
        <f>Log!$BB$32</f>
        <v>0.24</v>
      </c>
      <c r="DY82" s="155">
        <f>Log!$BB$33</f>
        <v>0.31</v>
      </c>
      <c r="EB82" s="175" t="str">
        <f t="shared" si="36"/>
        <v/>
      </c>
      <c r="EC82" s="183" t="e">
        <f>IF(Log!AM92=0,#N/A,Log!W92)</f>
        <v>#N/A</v>
      </c>
      <c r="ED82" s="187">
        <f t="shared" si="37"/>
        <v>16</v>
      </c>
      <c r="EE82" s="187">
        <f t="shared" si="38"/>
        <v>2.5</v>
      </c>
      <c r="EF82" s="187">
        <f t="shared" si="39"/>
        <v>6.5</v>
      </c>
      <c r="EG82" s="187">
        <f t="shared" si="40"/>
        <v>5</v>
      </c>
      <c r="EH82" s="187">
        <f t="shared" si="41"/>
        <v>5</v>
      </c>
      <c r="EI82" s="187">
        <f t="shared" si="42"/>
        <v>5</v>
      </c>
      <c r="EJ82" s="187">
        <v>10</v>
      </c>
      <c r="EK82" s="187">
        <f>Log!$AZ$18</f>
        <v>0</v>
      </c>
      <c r="EL82" s="187">
        <f>Log!$AZ$19</f>
        <v>16</v>
      </c>
      <c r="EM82" s="187">
        <f>Log!$AZ$20</f>
        <v>18.5</v>
      </c>
      <c r="EN82" s="187">
        <f>Log!$AZ$21</f>
        <v>25</v>
      </c>
      <c r="EO82" s="187">
        <f>Log!$AZ$22</f>
        <v>30</v>
      </c>
      <c r="EP82" s="187">
        <f>Log!$AZ$23</f>
        <v>35</v>
      </c>
      <c r="EQ82" s="187">
        <f>Log!$AZ$24</f>
        <v>40</v>
      </c>
      <c r="ES82" s="175" t="str">
        <f t="shared" si="43"/>
        <v/>
      </c>
      <c r="ET82" s="187" t="e">
        <f>IF(Log!AP92=0,#N/A,Log!Z92)</f>
        <v>#N/A</v>
      </c>
      <c r="EU82" s="187">
        <f t="shared" si="45"/>
        <v>54</v>
      </c>
      <c r="EV82" s="187">
        <f t="shared" si="46"/>
        <v>6</v>
      </c>
      <c r="EW82" s="187">
        <f t="shared" si="47"/>
        <v>5</v>
      </c>
      <c r="EX82" s="187">
        <f t="shared" si="48"/>
        <v>5</v>
      </c>
      <c r="EY82" s="187">
        <f t="shared" si="49"/>
        <v>4</v>
      </c>
      <c r="EZ82" s="187">
        <f t="shared" si="50"/>
        <v>4</v>
      </c>
      <c r="FA82" s="187">
        <v>24</v>
      </c>
      <c r="FB82" s="187">
        <f>Log!$BB$37</f>
        <v>54</v>
      </c>
      <c r="FC82" s="187">
        <f>Log!$BB$38</f>
        <v>60</v>
      </c>
      <c r="FD82" s="187">
        <f>Log!$BB$39</f>
        <v>65</v>
      </c>
      <c r="FE82" s="187">
        <f>Log!$BB$40</f>
        <v>70</v>
      </c>
      <c r="FF82" s="187">
        <f>Log!$BB$41</f>
        <v>74</v>
      </c>
      <c r="FG82" s="187">
        <f>Log!$BB$42</f>
        <v>78</v>
      </c>
      <c r="FH82" s="187">
        <f>Log!$BB$43</f>
        <v>84</v>
      </c>
    </row>
    <row r="83" spans="111:164">
      <c r="DG83" s="18">
        <f t="shared" si="44"/>
        <v>77</v>
      </c>
      <c r="DH83" s="175" t="str">
        <f>IF(ISBLANK(Log!H93),"",Log!H93)</f>
        <v/>
      </c>
      <c r="DI83" s="156" t="e">
        <f>IF(Log!AH93=0,#N/A,IF(Log!$G$6=Log!$AY$6,(Log!L93+(Log!M93/16)),Log!N93))</f>
        <v>#N/A</v>
      </c>
      <c r="DL83" s="175" t="str">
        <f t="shared" si="35"/>
        <v/>
      </c>
      <c r="DM83" s="155" t="e">
        <f>IF(Log!AJ93=0,#N/A,Log!T93)</f>
        <v>#N/A</v>
      </c>
      <c r="DN83" s="155">
        <f t="shared" ref="DN83:DN106" si="51">DU83-DT83</f>
        <v>0.1</v>
      </c>
      <c r="DO83" s="155">
        <f t="shared" ref="DO83:DO106" si="52">DV83-DU83</f>
        <v>0.03</v>
      </c>
      <c r="DP83" s="155">
        <f t="shared" ref="DP83:DP106" si="53">DW83-DV83</f>
        <v>7.0000000000000007E-2</v>
      </c>
      <c r="DQ83" s="155">
        <f t="shared" ref="DQ83:DQ106" si="54">DX83-DW83</f>
        <v>3.999999999999998E-2</v>
      </c>
      <c r="DR83" s="155">
        <f t="shared" ref="DR83:DR106" si="55">DY83-DX83</f>
        <v>7.0000000000000007E-2</v>
      </c>
      <c r="DS83" s="155">
        <v>0.26</v>
      </c>
      <c r="DT83" s="155">
        <f>Log!$BB$28</f>
        <v>0</v>
      </c>
      <c r="DU83" s="155">
        <f>Log!$BB$29</f>
        <v>0.1</v>
      </c>
      <c r="DV83" s="155">
        <f>Log!$BB$30</f>
        <v>0.13</v>
      </c>
      <c r="DW83" s="155">
        <f>Log!$BB$31</f>
        <v>0.2</v>
      </c>
      <c r="DX83" s="155">
        <f>Log!$BB$32</f>
        <v>0.24</v>
      </c>
      <c r="DY83" s="155">
        <f>Log!$BB$33</f>
        <v>0.31</v>
      </c>
      <c r="EB83" s="175" t="str">
        <f t="shared" si="36"/>
        <v/>
      </c>
      <c r="EC83" s="183" t="e">
        <f>IF(Log!AM93=0,#N/A,Log!W93)</f>
        <v>#N/A</v>
      </c>
      <c r="ED83" s="187">
        <f t="shared" si="37"/>
        <v>16</v>
      </c>
      <c r="EE83" s="187">
        <f t="shared" si="38"/>
        <v>2.5</v>
      </c>
      <c r="EF83" s="187">
        <f t="shared" si="39"/>
        <v>6.5</v>
      </c>
      <c r="EG83" s="187">
        <f t="shared" si="40"/>
        <v>5</v>
      </c>
      <c r="EH83" s="187">
        <f t="shared" si="41"/>
        <v>5</v>
      </c>
      <c r="EI83" s="187">
        <f t="shared" si="42"/>
        <v>5</v>
      </c>
      <c r="EJ83" s="187">
        <v>10</v>
      </c>
      <c r="EK83" s="187">
        <f>Log!$AZ$18</f>
        <v>0</v>
      </c>
      <c r="EL83" s="187">
        <f>Log!$AZ$19</f>
        <v>16</v>
      </c>
      <c r="EM83" s="187">
        <f>Log!$AZ$20</f>
        <v>18.5</v>
      </c>
      <c r="EN83" s="187">
        <f>Log!$AZ$21</f>
        <v>25</v>
      </c>
      <c r="EO83" s="187">
        <f>Log!$AZ$22</f>
        <v>30</v>
      </c>
      <c r="EP83" s="187">
        <f>Log!$AZ$23</f>
        <v>35</v>
      </c>
      <c r="EQ83" s="187">
        <f>Log!$AZ$24</f>
        <v>40</v>
      </c>
      <c r="ES83" s="175" t="str">
        <f t="shared" si="43"/>
        <v/>
      </c>
      <c r="ET83" s="187" t="e">
        <f>IF(Log!AP93=0,#N/A,Log!Z93)</f>
        <v>#N/A</v>
      </c>
      <c r="EU83" s="187">
        <f t="shared" si="45"/>
        <v>54</v>
      </c>
      <c r="EV83" s="187">
        <f t="shared" si="46"/>
        <v>6</v>
      </c>
      <c r="EW83" s="187">
        <f t="shared" si="47"/>
        <v>5</v>
      </c>
      <c r="EX83" s="187">
        <f t="shared" si="48"/>
        <v>5</v>
      </c>
      <c r="EY83" s="187">
        <f t="shared" si="49"/>
        <v>4</v>
      </c>
      <c r="EZ83" s="187">
        <f t="shared" si="50"/>
        <v>4</v>
      </c>
      <c r="FA83" s="187">
        <v>24</v>
      </c>
      <c r="FB83" s="187">
        <f>Log!$BB$37</f>
        <v>54</v>
      </c>
      <c r="FC83" s="187">
        <f>Log!$BB$38</f>
        <v>60</v>
      </c>
      <c r="FD83" s="187">
        <f>Log!$BB$39</f>
        <v>65</v>
      </c>
      <c r="FE83" s="187">
        <f>Log!$BB$40</f>
        <v>70</v>
      </c>
      <c r="FF83" s="187">
        <f>Log!$BB$41</f>
        <v>74</v>
      </c>
      <c r="FG83" s="187">
        <f>Log!$BB$42</f>
        <v>78</v>
      </c>
      <c r="FH83" s="187">
        <f>Log!$BB$43</f>
        <v>84</v>
      </c>
    </row>
    <row r="84" spans="111:164">
      <c r="DG84" s="18">
        <f t="shared" si="44"/>
        <v>78</v>
      </c>
      <c r="DH84" s="175" t="str">
        <f>IF(ISBLANK(Log!H94),"",Log!H94)</f>
        <v/>
      </c>
      <c r="DI84" s="156" t="e">
        <f>IF(Log!AH94=0,#N/A,IF(Log!$G$6=Log!$AY$6,(Log!L94+(Log!M94/16)),Log!N94))</f>
        <v>#N/A</v>
      </c>
      <c r="DL84" s="175" t="str">
        <f t="shared" si="35"/>
        <v/>
      </c>
      <c r="DM84" s="155" t="e">
        <f>IF(Log!AJ94=0,#N/A,Log!T94)</f>
        <v>#N/A</v>
      </c>
      <c r="DN84" s="155">
        <f t="shared" si="51"/>
        <v>0.1</v>
      </c>
      <c r="DO84" s="155">
        <f t="shared" si="52"/>
        <v>0.03</v>
      </c>
      <c r="DP84" s="155">
        <f t="shared" si="53"/>
        <v>7.0000000000000007E-2</v>
      </c>
      <c r="DQ84" s="155">
        <f t="shared" si="54"/>
        <v>3.999999999999998E-2</v>
      </c>
      <c r="DR84" s="155">
        <f t="shared" si="55"/>
        <v>7.0000000000000007E-2</v>
      </c>
      <c r="DS84" s="155">
        <v>0.26</v>
      </c>
      <c r="DT84" s="155">
        <f>Log!$BB$28</f>
        <v>0</v>
      </c>
      <c r="DU84" s="155">
        <f>Log!$BB$29</f>
        <v>0.1</v>
      </c>
      <c r="DV84" s="155">
        <f>Log!$BB$30</f>
        <v>0.13</v>
      </c>
      <c r="DW84" s="155">
        <f>Log!$BB$31</f>
        <v>0.2</v>
      </c>
      <c r="DX84" s="155">
        <f>Log!$BB$32</f>
        <v>0.24</v>
      </c>
      <c r="DY84" s="155">
        <f>Log!$BB$33</f>
        <v>0.31</v>
      </c>
      <c r="EB84" s="175" t="str">
        <f t="shared" si="36"/>
        <v/>
      </c>
      <c r="EC84" s="183" t="e">
        <f>IF(Log!AM94=0,#N/A,Log!W94)</f>
        <v>#N/A</v>
      </c>
      <c r="ED84" s="187">
        <f t="shared" si="37"/>
        <v>16</v>
      </c>
      <c r="EE84" s="187">
        <f t="shared" si="38"/>
        <v>2.5</v>
      </c>
      <c r="EF84" s="187">
        <f t="shared" si="39"/>
        <v>6.5</v>
      </c>
      <c r="EG84" s="187">
        <f t="shared" si="40"/>
        <v>5</v>
      </c>
      <c r="EH84" s="187">
        <f t="shared" si="41"/>
        <v>5</v>
      </c>
      <c r="EI84" s="187">
        <f t="shared" si="42"/>
        <v>5</v>
      </c>
      <c r="EJ84" s="187">
        <v>10</v>
      </c>
      <c r="EK84" s="187">
        <f>Log!$AZ$18</f>
        <v>0</v>
      </c>
      <c r="EL84" s="187">
        <f>Log!$AZ$19</f>
        <v>16</v>
      </c>
      <c r="EM84" s="187">
        <f>Log!$AZ$20</f>
        <v>18.5</v>
      </c>
      <c r="EN84" s="187">
        <f>Log!$AZ$21</f>
        <v>25</v>
      </c>
      <c r="EO84" s="187">
        <f>Log!$AZ$22</f>
        <v>30</v>
      </c>
      <c r="EP84" s="187">
        <f>Log!$AZ$23</f>
        <v>35</v>
      </c>
      <c r="EQ84" s="187">
        <f>Log!$AZ$24</f>
        <v>40</v>
      </c>
      <c r="ES84" s="175" t="str">
        <f t="shared" si="43"/>
        <v/>
      </c>
      <c r="ET84" s="187" t="e">
        <f>IF(Log!AP94=0,#N/A,Log!Z94)</f>
        <v>#N/A</v>
      </c>
      <c r="EU84" s="187">
        <f t="shared" si="45"/>
        <v>54</v>
      </c>
      <c r="EV84" s="187">
        <f t="shared" si="46"/>
        <v>6</v>
      </c>
      <c r="EW84" s="187">
        <f t="shared" si="47"/>
        <v>5</v>
      </c>
      <c r="EX84" s="187">
        <f t="shared" si="48"/>
        <v>5</v>
      </c>
      <c r="EY84" s="187">
        <f t="shared" si="49"/>
        <v>4</v>
      </c>
      <c r="EZ84" s="187">
        <f t="shared" si="50"/>
        <v>4</v>
      </c>
      <c r="FA84" s="187">
        <v>24</v>
      </c>
      <c r="FB84" s="187">
        <f>Log!$BB$37</f>
        <v>54</v>
      </c>
      <c r="FC84" s="187">
        <f>Log!$BB$38</f>
        <v>60</v>
      </c>
      <c r="FD84" s="187">
        <f>Log!$BB$39</f>
        <v>65</v>
      </c>
      <c r="FE84" s="187">
        <f>Log!$BB$40</f>
        <v>70</v>
      </c>
      <c r="FF84" s="187">
        <f>Log!$BB$41</f>
        <v>74</v>
      </c>
      <c r="FG84" s="187">
        <f>Log!$BB$42</f>
        <v>78</v>
      </c>
      <c r="FH84" s="187">
        <f>Log!$BB$43</f>
        <v>84</v>
      </c>
    </row>
    <row r="85" spans="111:164">
      <c r="DG85" s="18">
        <f t="shared" si="44"/>
        <v>79</v>
      </c>
      <c r="DH85" s="175" t="str">
        <f>IF(ISBLANK(Log!H95),"",Log!H95)</f>
        <v/>
      </c>
      <c r="DI85" s="156" t="e">
        <f>IF(Log!AH95=0,#N/A,IF(Log!$G$6=Log!$AY$6,(Log!L95+(Log!M95/16)),Log!N95))</f>
        <v>#N/A</v>
      </c>
      <c r="DL85" s="175" t="str">
        <f t="shared" si="35"/>
        <v/>
      </c>
      <c r="DM85" s="155" t="e">
        <f>IF(Log!AJ95=0,#N/A,Log!T95)</f>
        <v>#N/A</v>
      </c>
      <c r="DN85" s="155">
        <f t="shared" si="51"/>
        <v>0.1</v>
      </c>
      <c r="DO85" s="155">
        <f t="shared" si="52"/>
        <v>0.03</v>
      </c>
      <c r="DP85" s="155">
        <f t="shared" si="53"/>
        <v>7.0000000000000007E-2</v>
      </c>
      <c r="DQ85" s="155">
        <f t="shared" si="54"/>
        <v>3.999999999999998E-2</v>
      </c>
      <c r="DR85" s="155">
        <f t="shared" si="55"/>
        <v>7.0000000000000007E-2</v>
      </c>
      <c r="DS85" s="155">
        <v>0.26</v>
      </c>
      <c r="DT85" s="155">
        <f>Log!$BB$28</f>
        <v>0</v>
      </c>
      <c r="DU85" s="155">
        <f>Log!$BB$29</f>
        <v>0.1</v>
      </c>
      <c r="DV85" s="155">
        <f>Log!$BB$30</f>
        <v>0.13</v>
      </c>
      <c r="DW85" s="155">
        <f>Log!$BB$31</f>
        <v>0.2</v>
      </c>
      <c r="DX85" s="155">
        <f>Log!$BB$32</f>
        <v>0.24</v>
      </c>
      <c r="DY85" s="155">
        <f>Log!$BB$33</f>
        <v>0.31</v>
      </c>
      <c r="EB85" s="175" t="str">
        <f t="shared" si="36"/>
        <v/>
      </c>
      <c r="EC85" s="183" t="e">
        <f>IF(Log!AM95=0,#N/A,Log!W95)</f>
        <v>#N/A</v>
      </c>
      <c r="ED85" s="187">
        <f t="shared" si="37"/>
        <v>16</v>
      </c>
      <c r="EE85" s="187">
        <f t="shared" si="38"/>
        <v>2.5</v>
      </c>
      <c r="EF85" s="187">
        <f t="shared" si="39"/>
        <v>6.5</v>
      </c>
      <c r="EG85" s="187">
        <f t="shared" si="40"/>
        <v>5</v>
      </c>
      <c r="EH85" s="187">
        <f t="shared" si="41"/>
        <v>5</v>
      </c>
      <c r="EI85" s="187">
        <f t="shared" si="42"/>
        <v>5</v>
      </c>
      <c r="EJ85" s="187">
        <v>10</v>
      </c>
      <c r="EK85" s="187">
        <f>Log!$AZ$18</f>
        <v>0</v>
      </c>
      <c r="EL85" s="187">
        <f>Log!$AZ$19</f>
        <v>16</v>
      </c>
      <c r="EM85" s="187">
        <f>Log!$AZ$20</f>
        <v>18.5</v>
      </c>
      <c r="EN85" s="187">
        <f>Log!$AZ$21</f>
        <v>25</v>
      </c>
      <c r="EO85" s="187">
        <f>Log!$AZ$22</f>
        <v>30</v>
      </c>
      <c r="EP85" s="187">
        <f>Log!$AZ$23</f>
        <v>35</v>
      </c>
      <c r="EQ85" s="187">
        <f>Log!$AZ$24</f>
        <v>40</v>
      </c>
      <c r="ES85" s="175" t="str">
        <f t="shared" si="43"/>
        <v/>
      </c>
      <c r="ET85" s="187" t="e">
        <f>IF(Log!AP95=0,#N/A,Log!Z95)</f>
        <v>#N/A</v>
      </c>
      <c r="EU85" s="187">
        <f t="shared" si="45"/>
        <v>54</v>
      </c>
      <c r="EV85" s="187">
        <f t="shared" si="46"/>
        <v>6</v>
      </c>
      <c r="EW85" s="187">
        <f t="shared" si="47"/>
        <v>5</v>
      </c>
      <c r="EX85" s="187">
        <f t="shared" si="48"/>
        <v>5</v>
      </c>
      <c r="EY85" s="187">
        <f t="shared" si="49"/>
        <v>4</v>
      </c>
      <c r="EZ85" s="187">
        <f t="shared" si="50"/>
        <v>4</v>
      </c>
      <c r="FA85" s="187">
        <v>24</v>
      </c>
      <c r="FB85" s="187">
        <f>Log!$BB$37</f>
        <v>54</v>
      </c>
      <c r="FC85" s="187">
        <f>Log!$BB$38</f>
        <v>60</v>
      </c>
      <c r="FD85" s="187">
        <f>Log!$BB$39</f>
        <v>65</v>
      </c>
      <c r="FE85" s="187">
        <f>Log!$BB$40</f>
        <v>70</v>
      </c>
      <c r="FF85" s="187">
        <f>Log!$BB$41</f>
        <v>74</v>
      </c>
      <c r="FG85" s="187">
        <f>Log!$BB$42</f>
        <v>78</v>
      </c>
      <c r="FH85" s="187">
        <f>Log!$BB$43</f>
        <v>84</v>
      </c>
    </row>
    <row r="86" spans="111:164">
      <c r="DG86" s="18">
        <f t="shared" si="44"/>
        <v>80</v>
      </c>
      <c r="DH86" s="175" t="str">
        <f>IF(ISBLANK(Log!H96),"",Log!H96)</f>
        <v/>
      </c>
      <c r="DI86" s="156" t="e">
        <f>IF(Log!AH96=0,#N/A,IF(Log!$G$6=Log!$AY$6,(Log!L96+(Log!M96/16)),Log!N96))</f>
        <v>#N/A</v>
      </c>
      <c r="DL86" s="175" t="str">
        <f t="shared" si="35"/>
        <v/>
      </c>
      <c r="DM86" s="155" t="e">
        <f>IF(Log!AJ96=0,#N/A,Log!T96)</f>
        <v>#N/A</v>
      </c>
      <c r="DN86" s="155">
        <f t="shared" si="51"/>
        <v>0.1</v>
      </c>
      <c r="DO86" s="155">
        <f t="shared" si="52"/>
        <v>0.03</v>
      </c>
      <c r="DP86" s="155">
        <f t="shared" si="53"/>
        <v>7.0000000000000007E-2</v>
      </c>
      <c r="DQ86" s="155">
        <f t="shared" si="54"/>
        <v>3.999999999999998E-2</v>
      </c>
      <c r="DR86" s="155">
        <f t="shared" si="55"/>
        <v>7.0000000000000007E-2</v>
      </c>
      <c r="DS86" s="155">
        <v>0.26</v>
      </c>
      <c r="DT86" s="155">
        <f>Log!$BB$28</f>
        <v>0</v>
      </c>
      <c r="DU86" s="155">
        <f>Log!$BB$29</f>
        <v>0.1</v>
      </c>
      <c r="DV86" s="155">
        <f>Log!$BB$30</f>
        <v>0.13</v>
      </c>
      <c r="DW86" s="155">
        <f>Log!$BB$31</f>
        <v>0.2</v>
      </c>
      <c r="DX86" s="155">
        <f>Log!$BB$32</f>
        <v>0.24</v>
      </c>
      <c r="DY86" s="155">
        <f>Log!$BB$33</f>
        <v>0.31</v>
      </c>
      <c r="EB86" s="175" t="str">
        <f t="shared" si="36"/>
        <v/>
      </c>
      <c r="EC86" s="183" t="e">
        <f>IF(Log!AM96=0,#N/A,Log!W96)</f>
        <v>#N/A</v>
      </c>
      <c r="ED86" s="187">
        <f t="shared" si="37"/>
        <v>16</v>
      </c>
      <c r="EE86" s="187">
        <f t="shared" si="38"/>
        <v>2.5</v>
      </c>
      <c r="EF86" s="187">
        <f t="shared" si="39"/>
        <v>6.5</v>
      </c>
      <c r="EG86" s="187">
        <f t="shared" si="40"/>
        <v>5</v>
      </c>
      <c r="EH86" s="187">
        <f t="shared" si="41"/>
        <v>5</v>
      </c>
      <c r="EI86" s="187">
        <f t="shared" si="42"/>
        <v>5</v>
      </c>
      <c r="EJ86" s="187">
        <v>10</v>
      </c>
      <c r="EK86" s="187">
        <f>Log!$AZ$18</f>
        <v>0</v>
      </c>
      <c r="EL86" s="187">
        <f>Log!$AZ$19</f>
        <v>16</v>
      </c>
      <c r="EM86" s="187">
        <f>Log!$AZ$20</f>
        <v>18.5</v>
      </c>
      <c r="EN86" s="187">
        <f>Log!$AZ$21</f>
        <v>25</v>
      </c>
      <c r="EO86" s="187">
        <f>Log!$AZ$22</f>
        <v>30</v>
      </c>
      <c r="EP86" s="187">
        <f>Log!$AZ$23</f>
        <v>35</v>
      </c>
      <c r="EQ86" s="187">
        <f>Log!$AZ$24</f>
        <v>40</v>
      </c>
      <c r="ES86" s="175" t="str">
        <f t="shared" si="43"/>
        <v/>
      </c>
      <c r="ET86" s="187" t="e">
        <f>IF(Log!AP96=0,#N/A,Log!Z96)</f>
        <v>#N/A</v>
      </c>
      <c r="EU86" s="187">
        <f t="shared" si="45"/>
        <v>54</v>
      </c>
      <c r="EV86" s="187">
        <f t="shared" si="46"/>
        <v>6</v>
      </c>
      <c r="EW86" s="187">
        <f t="shared" si="47"/>
        <v>5</v>
      </c>
      <c r="EX86" s="187">
        <f t="shared" si="48"/>
        <v>5</v>
      </c>
      <c r="EY86" s="187">
        <f t="shared" si="49"/>
        <v>4</v>
      </c>
      <c r="EZ86" s="187">
        <f t="shared" si="50"/>
        <v>4</v>
      </c>
      <c r="FA86" s="187">
        <v>24</v>
      </c>
      <c r="FB86" s="187">
        <f>Log!$BB$37</f>
        <v>54</v>
      </c>
      <c r="FC86" s="187">
        <f>Log!$BB$38</f>
        <v>60</v>
      </c>
      <c r="FD86" s="187">
        <f>Log!$BB$39</f>
        <v>65</v>
      </c>
      <c r="FE86" s="187">
        <f>Log!$BB$40</f>
        <v>70</v>
      </c>
      <c r="FF86" s="187">
        <f>Log!$BB$41</f>
        <v>74</v>
      </c>
      <c r="FG86" s="187">
        <f>Log!$BB$42</f>
        <v>78</v>
      </c>
      <c r="FH86" s="187">
        <f>Log!$BB$43</f>
        <v>84</v>
      </c>
    </row>
    <row r="87" spans="111:164">
      <c r="DG87" s="18">
        <f t="shared" si="44"/>
        <v>81</v>
      </c>
      <c r="DH87" s="175" t="str">
        <f>IF(ISBLANK(Log!H97),"",Log!H97)</f>
        <v/>
      </c>
      <c r="DI87" s="156" t="e">
        <f>IF(Log!AH97=0,#N/A,IF(Log!$G$6=Log!$AY$6,(Log!L97+(Log!M97/16)),Log!N97))</f>
        <v>#N/A</v>
      </c>
      <c r="DL87" s="175" t="str">
        <f t="shared" si="35"/>
        <v/>
      </c>
      <c r="DM87" s="155" t="e">
        <f>IF(Log!AJ97=0,#N/A,Log!T97)</f>
        <v>#N/A</v>
      </c>
      <c r="DN87" s="155">
        <f t="shared" si="51"/>
        <v>0.1</v>
      </c>
      <c r="DO87" s="155">
        <f t="shared" si="52"/>
        <v>0.03</v>
      </c>
      <c r="DP87" s="155">
        <f t="shared" si="53"/>
        <v>7.0000000000000007E-2</v>
      </c>
      <c r="DQ87" s="155">
        <f t="shared" si="54"/>
        <v>3.999999999999998E-2</v>
      </c>
      <c r="DR87" s="155">
        <f t="shared" si="55"/>
        <v>7.0000000000000007E-2</v>
      </c>
      <c r="DS87" s="155">
        <v>0.26</v>
      </c>
      <c r="DT87" s="155">
        <f>Log!$BB$28</f>
        <v>0</v>
      </c>
      <c r="DU87" s="155">
        <f>Log!$BB$29</f>
        <v>0.1</v>
      </c>
      <c r="DV87" s="155">
        <f>Log!$BB$30</f>
        <v>0.13</v>
      </c>
      <c r="DW87" s="155">
        <f>Log!$BB$31</f>
        <v>0.2</v>
      </c>
      <c r="DX87" s="155">
        <f>Log!$BB$32</f>
        <v>0.24</v>
      </c>
      <c r="DY87" s="155">
        <f>Log!$BB$33</f>
        <v>0.31</v>
      </c>
      <c r="EB87" s="175" t="str">
        <f t="shared" si="36"/>
        <v/>
      </c>
      <c r="EC87" s="183" t="e">
        <f>IF(Log!AM97=0,#N/A,Log!W97)</f>
        <v>#N/A</v>
      </c>
      <c r="ED87" s="187">
        <f t="shared" si="37"/>
        <v>16</v>
      </c>
      <c r="EE87" s="187">
        <f t="shared" si="38"/>
        <v>2.5</v>
      </c>
      <c r="EF87" s="187">
        <f t="shared" si="39"/>
        <v>6.5</v>
      </c>
      <c r="EG87" s="187">
        <f t="shared" si="40"/>
        <v>5</v>
      </c>
      <c r="EH87" s="187">
        <f t="shared" si="41"/>
        <v>5</v>
      </c>
      <c r="EI87" s="187">
        <f t="shared" si="42"/>
        <v>5</v>
      </c>
      <c r="EJ87" s="187">
        <v>10</v>
      </c>
      <c r="EK87" s="187">
        <f>Log!$AZ$18</f>
        <v>0</v>
      </c>
      <c r="EL87" s="187">
        <f>Log!$AZ$19</f>
        <v>16</v>
      </c>
      <c r="EM87" s="187">
        <f>Log!$AZ$20</f>
        <v>18.5</v>
      </c>
      <c r="EN87" s="187">
        <f>Log!$AZ$21</f>
        <v>25</v>
      </c>
      <c r="EO87" s="187">
        <f>Log!$AZ$22</f>
        <v>30</v>
      </c>
      <c r="EP87" s="187">
        <f>Log!$AZ$23</f>
        <v>35</v>
      </c>
      <c r="EQ87" s="187">
        <f>Log!$AZ$24</f>
        <v>40</v>
      </c>
      <c r="ES87" s="175" t="str">
        <f t="shared" si="43"/>
        <v/>
      </c>
      <c r="ET87" s="187" t="e">
        <f>IF(Log!AP97=0,#N/A,Log!Z97)</f>
        <v>#N/A</v>
      </c>
      <c r="EU87" s="187">
        <f t="shared" si="45"/>
        <v>54</v>
      </c>
      <c r="EV87" s="187">
        <f t="shared" si="46"/>
        <v>6</v>
      </c>
      <c r="EW87" s="187">
        <f t="shared" si="47"/>
        <v>5</v>
      </c>
      <c r="EX87" s="187">
        <f t="shared" si="48"/>
        <v>5</v>
      </c>
      <c r="EY87" s="187">
        <f t="shared" si="49"/>
        <v>4</v>
      </c>
      <c r="EZ87" s="187">
        <f t="shared" si="50"/>
        <v>4</v>
      </c>
      <c r="FA87" s="187">
        <v>24</v>
      </c>
      <c r="FB87" s="187">
        <f>Log!$BB$37</f>
        <v>54</v>
      </c>
      <c r="FC87" s="187">
        <f>Log!$BB$38</f>
        <v>60</v>
      </c>
      <c r="FD87" s="187">
        <f>Log!$BB$39</f>
        <v>65</v>
      </c>
      <c r="FE87" s="187">
        <f>Log!$BB$40</f>
        <v>70</v>
      </c>
      <c r="FF87" s="187">
        <f>Log!$BB$41</f>
        <v>74</v>
      </c>
      <c r="FG87" s="187">
        <f>Log!$BB$42</f>
        <v>78</v>
      </c>
      <c r="FH87" s="187">
        <f>Log!$BB$43</f>
        <v>84</v>
      </c>
    </row>
    <row r="88" spans="111:164">
      <c r="DG88" s="18">
        <f t="shared" si="44"/>
        <v>82</v>
      </c>
      <c r="DH88" s="175" t="str">
        <f>IF(ISBLANK(Log!H98),"",Log!H98)</f>
        <v/>
      </c>
      <c r="DI88" s="156" t="e">
        <f>IF(Log!AH98=0,#N/A,IF(Log!$G$6=Log!$AY$6,(Log!L98+(Log!M98/16)),Log!N98))</f>
        <v>#N/A</v>
      </c>
      <c r="DL88" s="175" t="str">
        <f t="shared" si="35"/>
        <v/>
      </c>
      <c r="DM88" s="155" t="e">
        <f>IF(Log!AJ98=0,#N/A,Log!T98)</f>
        <v>#N/A</v>
      </c>
      <c r="DN88" s="155">
        <f t="shared" si="51"/>
        <v>0.1</v>
      </c>
      <c r="DO88" s="155">
        <f t="shared" si="52"/>
        <v>0.03</v>
      </c>
      <c r="DP88" s="155">
        <f t="shared" si="53"/>
        <v>7.0000000000000007E-2</v>
      </c>
      <c r="DQ88" s="155">
        <f t="shared" si="54"/>
        <v>3.999999999999998E-2</v>
      </c>
      <c r="DR88" s="155">
        <f t="shared" si="55"/>
        <v>7.0000000000000007E-2</v>
      </c>
      <c r="DS88" s="155">
        <v>0.26</v>
      </c>
      <c r="DT88" s="155">
        <f>Log!$BB$28</f>
        <v>0</v>
      </c>
      <c r="DU88" s="155">
        <f>Log!$BB$29</f>
        <v>0.1</v>
      </c>
      <c r="DV88" s="155">
        <f>Log!$BB$30</f>
        <v>0.13</v>
      </c>
      <c r="DW88" s="155">
        <f>Log!$BB$31</f>
        <v>0.2</v>
      </c>
      <c r="DX88" s="155">
        <f>Log!$BB$32</f>
        <v>0.24</v>
      </c>
      <c r="DY88" s="155">
        <f>Log!$BB$33</f>
        <v>0.31</v>
      </c>
      <c r="EB88" s="175" t="str">
        <f t="shared" si="36"/>
        <v/>
      </c>
      <c r="EC88" s="183" t="e">
        <f>IF(Log!AM98=0,#N/A,Log!W98)</f>
        <v>#N/A</v>
      </c>
      <c r="ED88" s="187">
        <f t="shared" si="37"/>
        <v>16</v>
      </c>
      <c r="EE88" s="187">
        <f t="shared" si="38"/>
        <v>2.5</v>
      </c>
      <c r="EF88" s="187">
        <f t="shared" si="39"/>
        <v>6.5</v>
      </c>
      <c r="EG88" s="187">
        <f t="shared" si="40"/>
        <v>5</v>
      </c>
      <c r="EH88" s="187">
        <f t="shared" si="41"/>
        <v>5</v>
      </c>
      <c r="EI88" s="187">
        <f t="shared" si="42"/>
        <v>5</v>
      </c>
      <c r="EJ88" s="187">
        <v>10</v>
      </c>
      <c r="EK88" s="187">
        <f>Log!$AZ$18</f>
        <v>0</v>
      </c>
      <c r="EL88" s="187">
        <f>Log!$AZ$19</f>
        <v>16</v>
      </c>
      <c r="EM88" s="187">
        <f>Log!$AZ$20</f>
        <v>18.5</v>
      </c>
      <c r="EN88" s="187">
        <f>Log!$AZ$21</f>
        <v>25</v>
      </c>
      <c r="EO88" s="187">
        <f>Log!$AZ$22</f>
        <v>30</v>
      </c>
      <c r="EP88" s="187">
        <f>Log!$AZ$23</f>
        <v>35</v>
      </c>
      <c r="EQ88" s="187">
        <f>Log!$AZ$24</f>
        <v>40</v>
      </c>
      <c r="ES88" s="175" t="str">
        <f t="shared" si="43"/>
        <v/>
      </c>
      <c r="ET88" s="187" t="e">
        <f>IF(Log!AP98=0,#N/A,Log!Z98)</f>
        <v>#N/A</v>
      </c>
      <c r="EU88" s="187">
        <f t="shared" si="45"/>
        <v>54</v>
      </c>
      <c r="EV88" s="187">
        <f t="shared" si="46"/>
        <v>6</v>
      </c>
      <c r="EW88" s="187">
        <f t="shared" si="47"/>
        <v>5</v>
      </c>
      <c r="EX88" s="187">
        <f t="shared" si="48"/>
        <v>5</v>
      </c>
      <c r="EY88" s="187">
        <f t="shared" si="49"/>
        <v>4</v>
      </c>
      <c r="EZ88" s="187">
        <f t="shared" si="50"/>
        <v>4</v>
      </c>
      <c r="FA88" s="187">
        <v>24</v>
      </c>
      <c r="FB88" s="187">
        <f>Log!$BB$37</f>
        <v>54</v>
      </c>
      <c r="FC88" s="187">
        <f>Log!$BB$38</f>
        <v>60</v>
      </c>
      <c r="FD88" s="187">
        <f>Log!$BB$39</f>
        <v>65</v>
      </c>
      <c r="FE88" s="187">
        <f>Log!$BB$40</f>
        <v>70</v>
      </c>
      <c r="FF88" s="187">
        <f>Log!$BB$41</f>
        <v>74</v>
      </c>
      <c r="FG88" s="187">
        <f>Log!$BB$42</f>
        <v>78</v>
      </c>
      <c r="FH88" s="187">
        <f>Log!$BB$43</f>
        <v>84</v>
      </c>
    </row>
    <row r="89" spans="111:164">
      <c r="DG89" s="18">
        <f t="shared" si="44"/>
        <v>83</v>
      </c>
      <c r="DH89" s="175" t="str">
        <f>IF(ISBLANK(Log!H99),"",Log!H99)</f>
        <v/>
      </c>
      <c r="DI89" s="156" t="e">
        <f>IF(Log!AH99=0,#N/A,IF(Log!$G$6=Log!$AY$6,(Log!L99+(Log!M99/16)),Log!N99))</f>
        <v>#N/A</v>
      </c>
      <c r="DL89" s="175" t="str">
        <f t="shared" si="35"/>
        <v/>
      </c>
      <c r="DM89" s="155" t="e">
        <f>IF(Log!AJ99=0,#N/A,Log!T99)</f>
        <v>#N/A</v>
      </c>
      <c r="DN89" s="155">
        <f t="shared" si="51"/>
        <v>0.1</v>
      </c>
      <c r="DO89" s="155">
        <f t="shared" si="52"/>
        <v>0.03</v>
      </c>
      <c r="DP89" s="155">
        <f t="shared" si="53"/>
        <v>7.0000000000000007E-2</v>
      </c>
      <c r="DQ89" s="155">
        <f t="shared" si="54"/>
        <v>3.999999999999998E-2</v>
      </c>
      <c r="DR89" s="155">
        <f t="shared" si="55"/>
        <v>7.0000000000000007E-2</v>
      </c>
      <c r="DS89" s="155">
        <v>0.26</v>
      </c>
      <c r="DT89" s="155">
        <f>Log!$BB$28</f>
        <v>0</v>
      </c>
      <c r="DU89" s="155">
        <f>Log!$BB$29</f>
        <v>0.1</v>
      </c>
      <c r="DV89" s="155">
        <f>Log!$BB$30</f>
        <v>0.13</v>
      </c>
      <c r="DW89" s="155">
        <f>Log!$BB$31</f>
        <v>0.2</v>
      </c>
      <c r="DX89" s="155">
        <f>Log!$BB$32</f>
        <v>0.24</v>
      </c>
      <c r="DY89" s="155">
        <f>Log!$BB$33</f>
        <v>0.31</v>
      </c>
      <c r="EB89" s="175" t="str">
        <f t="shared" si="36"/>
        <v/>
      </c>
      <c r="EC89" s="183" t="e">
        <f>IF(Log!AM99=0,#N/A,Log!W99)</f>
        <v>#N/A</v>
      </c>
      <c r="ED89" s="187">
        <f t="shared" si="37"/>
        <v>16</v>
      </c>
      <c r="EE89" s="187">
        <f t="shared" si="38"/>
        <v>2.5</v>
      </c>
      <c r="EF89" s="187">
        <f t="shared" si="39"/>
        <v>6.5</v>
      </c>
      <c r="EG89" s="187">
        <f t="shared" si="40"/>
        <v>5</v>
      </c>
      <c r="EH89" s="187">
        <f t="shared" si="41"/>
        <v>5</v>
      </c>
      <c r="EI89" s="187">
        <f t="shared" si="42"/>
        <v>5</v>
      </c>
      <c r="EJ89" s="187">
        <v>10</v>
      </c>
      <c r="EK89" s="187">
        <f>Log!$AZ$18</f>
        <v>0</v>
      </c>
      <c r="EL89" s="187">
        <f>Log!$AZ$19</f>
        <v>16</v>
      </c>
      <c r="EM89" s="187">
        <f>Log!$AZ$20</f>
        <v>18.5</v>
      </c>
      <c r="EN89" s="187">
        <f>Log!$AZ$21</f>
        <v>25</v>
      </c>
      <c r="EO89" s="187">
        <f>Log!$AZ$22</f>
        <v>30</v>
      </c>
      <c r="EP89" s="187">
        <f>Log!$AZ$23</f>
        <v>35</v>
      </c>
      <c r="EQ89" s="187">
        <f>Log!$AZ$24</f>
        <v>40</v>
      </c>
      <c r="ES89" s="175" t="str">
        <f t="shared" si="43"/>
        <v/>
      </c>
      <c r="ET89" s="187" t="e">
        <f>IF(Log!AP99=0,#N/A,Log!Z99)</f>
        <v>#N/A</v>
      </c>
      <c r="EU89" s="187">
        <f t="shared" si="45"/>
        <v>54</v>
      </c>
      <c r="EV89" s="187">
        <f t="shared" si="46"/>
        <v>6</v>
      </c>
      <c r="EW89" s="187">
        <f t="shared" si="47"/>
        <v>5</v>
      </c>
      <c r="EX89" s="187">
        <f t="shared" si="48"/>
        <v>5</v>
      </c>
      <c r="EY89" s="187">
        <f t="shared" si="49"/>
        <v>4</v>
      </c>
      <c r="EZ89" s="187">
        <f t="shared" si="50"/>
        <v>4</v>
      </c>
      <c r="FA89" s="187">
        <v>24</v>
      </c>
      <c r="FB89" s="187">
        <f>Log!$BB$37</f>
        <v>54</v>
      </c>
      <c r="FC89" s="187">
        <f>Log!$BB$38</f>
        <v>60</v>
      </c>
      <c r="FD89" s="187">
        <f>Log!$BB$39</f>
        <v>65</v>
      </c>
      <c r="FE89" s="187">
        <f>Log!$BB$40</f>
        <v>70</v>
      </c>
      <c r="FF89" s="187">
        <f>Log!$BB$41</f>
        <v>74</v>
      </c>
      <c r="FG89" s="187">
        <f>Log!$BB$42</f>
        <v>78</v>
      </c>
      <c r="FH89" s="187">
        <f>Log!$BB$43</f>
        <v>84</v>
      </c>
    </row>
    <row r="90" spans="111:164">
      <c r="DG90" s="18">
        <f t="shared" si="44"/>
        <v>84</v>
      </c>
      <c r="DH90" s="175" t="str">
        <f>IF(ISBLANK(Log!H100),"",Log!H100)</f>
        <v/>
      </c>
      <c r="DI90" s="156" t="e">
        <f>IF(Log!AH100=0,#N/A,IF(Log!$G$6=Log!$AY$6,(Log!L100+(Log!M100/16)),Log!N100))</f>
        <v>#N/A</v>
      </c>
      <c r="DL90" s="175" t="str">
        <f t="shared" si="35"/>
        <v/>
      </c>
      <c r="DM90" s="155" t="e">
        <f>IF(Log!AJ100=0,#N/A,Log!T100)</f>
        <v>#N/A</v>
      </c>
      <c r="DN90" s="155">
        <f t="shared" si="51"/>
        <v>0.1</v>
      </c>
      <c r="DO90" s="155">
        <f t="shared" si="52"/>
        <v>0.03</v>
      </c>
      <c r="DP90" s="155">
        <f t="shared" si="53"/>
        <v>7.0000000000000007E-2</v>
      </c>
      <c r="DQ90" s="155">
        <f t="shared" si="54"/>
        <v>3.999999999999998E-2</v>
      </c>
      <c r="DR90" s="155">
        <f t="shared" si="55"/>
        <v>7.0000000000000007E-2</v>
      </c>
      <c r="DS90" s="155">
        <v>0.26</v>
      </c>
      <c r="DT90" s="155">
        <f>Log!$BB$28</f>
        <v>0</v>
      </c>
      <c r="DU90" s="155">
        <f>Log!$BB$29</f>
        <v>0.1</v>
      </c>
      <c r="DV90" s="155">
        <f>Log!$BB$30</f>
        <v>0.13</v>
      </c>
      <c r="DW90" s="155">
        <f>Log!$BB$31</f>
        <v>0.2</v>
      </c>
      <c r="DX90" s="155">
        <f>Log!$BB$32</f>
        <v>0.24</v>
      </c>
      <c r="DY90" s="155">
        <f>Log!$BB$33</f>
        <v>0.31</v>
      </c>
      <c r="EB90" s="175" t="str">
        <f t="shared" si="36"/>
        <v/>
      </c>
      <c r="EC90" s="183" t="e">
        <f>IF(Log!AM100=0,#N/A,Log!W100)</f>
        <v>#N/A</v>
      </c>
      <c r="ED90" s="187">
        <f t="shared" si="37"/>
        <v>16</v>
      </c>
      <c r="EE90" s="187">
        <f t="shared" si="38"/>
        <v>2.5</v>
      </c>
      <c r="EF90" s="187">
        <f t="shared" si="39"/>
        <v>6.5</v>
      </c>
      <c r="EG90" s="187">
        <f t="shared" si="40"/>
        <v>5</v>
      </c>
      <c r="EH90" s="187">
        <f t="shared" si="41"/>
        <v>5</v>
      </c>
      <c r="EI90" s="187">
        <f t="shared" si="42"/>
        <v>5</v>
      </c>
      <c r="EJ90" s="187">
        <v>10</v>
      </c>
      <c r="EK90" s="187">
        <f>Log!$AZ$18</f>
        <v>0</v>
      </c>
      <c r="EL90" s="187">
        <f>Log!$AZ$19</f>
        <v>16</v>
      </c>
      <c r="EM90" s="187">
        <f>Log!$AZ$20</f>
        <v>18.5</v>
      </c>
      <c r="EN90" s="187">
        <f>Log!$AZ$21</f>
        <v>25</v>
      </c>
      <c r="EO90" s="187">
        <f>Log!$AZ$22</f>
        <v>30</v>
      </c>
      <c r="EP90" s="187">
        <f>Log!$AZ$23</f>
        <v>35</v>
      </c>
      <c r="EQ90" s="187">
        <f>Log!$AZ$24</f>
        <v>40</v>
      </c>
      <c r="ES90" s="175" t="str">
        <f t="shared" si="43"/>
        <v/>
      </c>
      <c r="ET90" s="187" t="e">
        <f>IF(Log!AP100=0,#N/A,Log!Z100)</f>
        <v>#N/A</v>
      </c>
      <c r="EU90" s="187">
        <f t="shared" si="45"/>
        <v>54</v>
      </c>
      <c r="EV90" s="187">
        <f t="shared" si="46"/>
        <v>6</v>
      </c>
      <c r="EW90" s="187">
        <f t="shared" si="47"/>
        <v>5</v>
      </c>
      <c r="EX90" s="187">
        <f t="shared" si="48"/>
        <v>5</v>
      </c>
      <c r="EY90" s="187">
        <f t="shared" si="49"/>
        <v>4</v>
      </c>
      <c r="EZ90" s="187">
        <f t="shared" si="50"/>
        <v>4</v>
      </c>
      <c r="FA90" s="187">
        <v>24</v>
      </c>
      <c r="FB90" s="187">
        <f>Log!$BB$37</f>
        <v>54</v>
      </c>
      <c r="FC90" s="187">
        <f>Log!$BB$38</f>
        <v>60</v>
      </c>
      <c r="FD90" s="187">
        <f>Log!$BB$39</f>
        <v>65</v>
      </c>
      <c r="FE90" s="187">
        <f>Log!$BB$40</f>
        <v>70</v>
      </c>
      <c r="FF90" s="187">
        <f>Log!$BB$41</f>
        <v>74</v>
      </c>
      <c r="FG90" s="187">
        <f>Log!$BB$42</f>
        <v>78</v>
      </c>
      <c r="FH90" s="187">
        <f>Log!$BB$43</f>
        <v>84</v>
      </c>
    </row>
    <row r="91" spans="111:164">
      <c r="DG91" s="18">
        <f t="shared" si="44"/>
        <v>85</v>
      </c>
      <c r="DH91" s="175" t="str">
        <f>IF(ISBLANK(Log!H101),"",Log!H101)</f>
        <v/>
      </c>
      <c r="DI91" s="156" t="e">
        <f>IF(Log!AH101=0,#N/A,IF(Log!$G$6=Log!$AY$6,(Log!L101+(Log!M101/16)),Log!N101))</f>
        <v>#N/A</v>
      </c>
      <c r="DL91" s="175" t="str">
        <f t="shared" si="35"/>
        <v/>
      </c>
      <c r="DM91" s="155" t="e">
        <f>IF(Log!AJ101=0,#N/A,Log!T101)</f>
        <v>#N/A</v>
      </c>
      <c r="DN91" s="155">
        <f t="shared" si="51"/>
        <v>0.1</v>
      </c>
      <c r="DO91" s="155">
        <f t="shared" si="52"/>
        <v>0.03</v>
      </c>
      <c r="DP91" s="155">
        <f t="shared" si="53"/>
        <v>7.0000000000000007E-2</v>
      </c>
      <c r="DQ91" s="155">
        <f t="shared" si="54"/>
        <v>3.999999999999998E-2</v>
      </c>
      <c r="DR91" s="155">
        <f t="shared" si="55"/>
        <v>7.0000000000000007E-2</v>
      </c>
      <c r="DS91" s="155">
        <v>0.26</v>
      </c>
      <c r="DT91" s="155">
        <f>Log!$BB$28</f>
        <v>0</v>
      </c>
      <c r="DU91" s="155">
        <f>Log!$BB$29</f>
        <v>0.1</v>
      </c>
      <c r="DV91" s="155">
        <f>Log!$BB$30</f>
        <v>0.13</v>
      </c>
      <c r="DW91" s="155">
        <f>Log!$BB$31</f>
        <v>0.2</v>
      </c>
      <c r="DX91" s="155">
        <f>Log!$BB$32</f>
        <v>0.24</v>
      </c>
      <c r="DY91" s="155">
        <f>Log!$BB$33</f>
        <v>0.31</v>
      </c>
      <c r="EB91" s="175" t="str">
        <f t="shared" si="36"/>
        <v/>
      </c>
      <c r="EC91" s="183" t="e">
        <f>IF(Log!AM101=0,#N/A,Log!W101)</f>
        <v>#N/A</v>
      </c>
      <c r="ED91" s="187">
        <f t="shared" si="37"/>
        <v>16</v>
      </c>
      <c r="EE91" s="187">
        <f t="shared" si="38"/>
        <v>2.5</v>
      </c>
      <c r="EF91" s="187">
        <f t="shared" si="39"/>
        <v>6.5</v>
      </c>
      <c r="EG91" s="187">
        <f t="shared" si="40"/>
        <v>5</v>
      </c>
      <c r="EH91" s="187">
        <f t="shared" si="41"/>
        <v>5</v>
      </c>
      <c r="EI91" s="187">
        <f t="shared" si="42"/>
        <v>5</v>
      </c>
      <c r="EJ91" s="187">
        <v>10</v>
      </c>
      <c r="EK91" s="187">
        <f>Log!$AZ$18</f>
        <v>0</v>
      </c>
      <c r="EL91" s="187">
        <f>Log!$AZ$19</f>
        <v>16</v>
      </c>
      <c r="EM91" s="187">
        <f>Log!$AZ$20</f>
        <v>18.5</v>
      </c>
      <c r="EN91" s="187">
        <f>Log!$AZ$21</f>
        <v>25</v>
      </c>
      <c r="EO91" s="187">
        <f>Log!$AZ$22</f>
        <v>30</v>
      </c>
      <c r="EP91" s="187">
        <f>Log!$AZ$23</f>
        <v>35</v>
      </c>
      <c r="EQ91" s="187">
        <f>Log!$AZ$24</f>
        <v>40</v>
      </c>
      <c r="ES91" s="175" t="str">
        <f t="shared" si="43"/>
        <v/>
      </c>
      <c r="ET91" s="187" t="e">
        <f>IF(Log!AP101=0,#N/A,Log!Z101)</f>
        <v>#N/A</v>
      </c>
      <c r="EU91" s="187">
        <f t="shared" si="45"/>
        <v>54</v>
      </c>
      <c r="EV91" s="187">
        <f t="shared" si="46"/>
        <v>6</v>
      </c>
      <c r="EW91" s="187">
        <f t="shared" si="47"/>
        <v>5</v>
      </c>
      <c r="EX91" s="187">
        <f t="shared" si="48"/>
        <v>5</v>
      </c>
      <c r="EY91" s="187">
        <f t="shared" si="49"/>
        <v>4</v>
      </c>
      <c r="EZ91" s="187">
        <f t="shared" si="50"/>
        <v>4</v>
      </c>
      <c r="FA91" s="187">
        <v>24</v>
      </c>
      <c r="FB91" s="187">
        <f>Log!$BB$37</f>
        <v>54</v>
      </c>
      <c r="FC91" s="187">
        <f>Log!$BB$38</f>
        <v>60</v>
      </c>
      <c r="FD91" s="187">
        <f>Log!$BB$39</f>
        <v>65</v>
      </c>
      <c r="FE91" s="187">
        <f>Log!$BB$40</f>
        <v>70</v>
      </c>
      <c r="FF91" s="187">
        <f>Log!$BB$41</f>
        <v>74</v>
      </c>
      <c r="FG91" s="187">
        <f>Log!$BB$42</f>
        <v>78</v>
      </c>
      <c r="FH91" s="187">
        <f>Log!$BB$43</f>
        <v>84</v>
      </c>
    </row>
    <row r="92" spans="111:164">
      <c r="DG92" s="18">
        <f t="shared" si="44"/>
        <v>86</v>
      </c>
      <c r="DH92" s="175" t="str">
        <f>IF(ISBLANK(Log!H102),"",Log!H102)</f>
        <v/>
      </c>
      <c r="DI92" s="156" t="e">
        <f>IF(Log!AH102=0,#N/A,IF(Log!$G$6=Log!$AY$6,(Log!L102+(Log!M102/16)),Log!N102))</f>
        <v>#N/A</v>
      </c>
      <c r="DL92" s="175" t="str">
        <f t="shared" si="35"/>
        <v/>
      </c>
      <c r="DM92" s="155" t="e">
        <f>IF(Log!AJ102=0,#N/A,Log!T102)</f>
        <v>#N/A</v>
      </c>
      <c r="DN92" s="155">
        <f t="shared" si="51"/>
        <v>0.1</v>
      </c>
      <c r="DO92" s="155">
        <f t="shared" si="52"/>
        <v>0.03</v>
      </c>
      <c r="DP92" s="155">
        <f t="shared" si="53"/>
        <v>7.0000000000000007E-2</v>
      </c>
      <c r="DQ92" s="155">
        <f t="shared" si="54"/>
        <v>3.999999999999998E-2</v>
      </c>
      <c r="DR92" s="155">
        <f t="shared" si="55"/>
        <v>7.0000000000000007E-2</v>
      </c>
      <c r="DS92" s="155">
        <v>0.26</v>
      </c>
      <c r="DT92" s="155">
        <f>Log!$BB$28</f>
        <v>0</v>
      </c>
      <c r="DU92" s="155">
        <f>Log!$BB$29</f>
        <v>0.1</v>
      </c>
      <c r="DV92" s="155">
        <f>Log!$BB$30</f>
        <v>0.13</v>
      </c>
      <c r="DW92" s="155">
        <f>Log!$BB$31</f>
        <v>0.2</v>
      </c>
      <c r="DX92" s="155">
        <f>Log!$BB$32</f>
        <v>0.24</v>
      </c>
      <c r="DY92" s="155">
        <f>Log!$BB$33</f>
        <v>0.31</v>
      </c>
      <c r="EB92" s="175" t="str">
        <f t="shared" si="36"/>
        <v/>
      </c>
      <c r="EC92" s="183" t="e">
        <f>IF(Log!AM102=0,#N/A,Log!W102)</f>
        <v>#N/A</v>
      </c>
      <c r="ED92" s="187">
        <f t="shared" si="37"/>
        <v>16</v>
      </c>
      <c r="EE92" s="187">
        <f t="shared" si="38"/>
        <v>2.5</v>
      </c>
      <c r="EF92" s="187">
        <f t="shared" si="39"/>
        <v>6.5</v>
      </c>
      <c r="EG92" s="187">
        <f t="shared" si="40"/>
        <v>5</v>
      </c>
      <c r="EH92" s="187">
        <f t="shared" si="41"/>
        <v>5</v>
      </c>
      <c r="EI92" s="187">
        <f t="shared" si="42"/>
        <v>5</v>
      </c>
      <c r="EJ92" s="187">
        <v>10</v>
      </c>
      <c r="EK92" s="187">
        <f>Log!$AZ$18</f>
        <v>0</v>
      </c>
      <c r="EL92" s="187">
        <f>Log!$AZ$19</f>
        <v>16</v>
      </c>
      <c r="EM92" s="187">
        <f>Log!$AZ$20</f>
        <v>18.5</v>
      </c>
      <c r="EN92" s="187">
        <f>Log!$AZ$21</f>
        <v>25</v>
      </c>
      <c r="EO92" s="187">
        <f>Log!$AZ$22</f>
        <v>30</v>
      </c>
      <c r="EP92" s="187">
        <f>Log!$AZ$23</f>
        <v>35</v>
      </c>
      <c r="EQ92" s="187">
        <f>Log!$AZ$24</f>
        <v>40</v>
      </c>
      <c r="ES92" s="175" t="str">
        <f t="shared" si="43"/>
        <v/>
      </c>
      <c r="ET92" s="187" t="e">
        <f>IF(Log!AP102=0,#N/A,Log!Z102)</f>
        <v>#N/A</v>
      </c>
      <c r="EU92" s="187">
        <f t="shared" si="45"/>
        <v>54</v>
      </c>
      <c r="EV92" s="187">
        <f t="shared" si="46"/>
        <v>6</v>
      </c>
      <c r="EW92" s="187">
        <f t="shared" si="47"/>
        <v>5</v>
      </c>
      <c r="EX92" s="187">
        <f t="shared" si="48"/>
        <v>5</v>
      </c>
      <c r="EY92" s="187">
        <f t="shared" si="49"/>
        <v>4</v>
      </c>
      <c r="EZ92" s="187">
        <f t="shared" si="50"/>
        <v>4</v>
      </c>
      <c r="FA92" s="187">
        <v>24</v>
      </c>
      <c r="FB92" s="187">
        <f>Log!$BB$37</f>
        <v>54</v>
      </c>
      <c r="FC92" s="187">
        <f>Log!$BB$38</f>
        <v>60</v>
      </c>
      <c r="FD92" s="187">
        <f>Log!$BB$39</f>
        <v>65</v>
      </c>
      <c r="FE92" s="187">
        <f>Log!$BB$40</f>
        <v>70</v>
      </c>
      <c r="FF92" s="187">
        <f>Log!$BB$41</f>
        <v>74</v>
      </c>
      <c r="FG92" s="187">
        <f>Log!$BB$42</f>
        <v>78</v>
      </c>
      <c r="FH92" s="187">
        <f>Log!$BB$43</f>
        <v>84</v>
      </c>
    </row>
    <row r="93" spans="111:164">
      <c r="DG93" s="18">
        <f t="shared" si="44"/>
        <v>87</v>
      </c>
      <c r="DH93" s="175" t="str">
        <f>IF(ISBLANK(Log!H103),"",Log!H103)</f>
        <v/>
      </c>
      <c r="DI93" s="156" t="e">
        <f>IF(Log!AH103=0,#N/A,IF(Log!$G$6=Log!$AY$6,(Log!L103+(Log!M103/16)),Log!N103))</f>
        <v>#N/A</v>
      </c>
      <c r="DL93" s="175" t="str">
        <f t="shared" si="35"/>
        <v/>
      </c>
      <c r="DM93" s="155" t="e">
        <f>IF(Log!AJ103=0,#N/A,Log!T103)</f>
        <v>#N/A</v>
      </c>
      <c r="DN93" s="155">
        <f t="shared" si="51"/>
        <v>0.1</v>
      </c>
      <c r="DO93" s="155">
        <f t="shared" si="52"/>
        <v>0.03</v>
      </c>
      <c r="DP93" s="155">
        <f t="shared" si="53"/>
        <v>7.0000000000000007E-2</v>
      </c>
      <c r="DQ93" s="155">
        <f t="shared" si="54"/>
        <v>3.999999999999998E-2</v>
      </c>
      <c r="DR93" s="155">
        <f t="shared" si="55"/>
        <v>7.0000000000000007E-2</v>
      </c>
      <c r="DS93" s="155">
        <v>0.26</v>
      </c>
      <c r="DT93" s="155">
        <f>Log!$BB$28</f>
        <v>0</v>
      </c>
      <c r="DU93" s="155">
        <f>Log!$BB$29</f>
        <v>0.1</v>
      </c>
      <c r="DV93" s="155">
        <f>Log!$BB$30</f>
        <v>0.13</v>
      </c>
      <c r="DW93" s="155">
        <f>Log!$BB$31</f>
        <v>0.2</v>
      </c>
      <c r="DX93" s="155">
        <f>Log!$BB$32</f>
        <v>0.24</v>
      </c>
      <c r="DY93" s="155">
        <f>Log!$BB$33</f>
        <v>0.31</v>
      </c>
      <c r="EB93" s="175" t="str">
        <f t="shared" si="36"/>
        <v/>
      </c>
      <c r="EC93" s="183" t="e">
        <f>IF(Log!AM103=0,#N/A,Log!W103)</f>
        <v>#N/A</v>
      </c>
      <c r="ED93" s="187">
        <f t="shared" si="37"/>
        <v>16</v>
      </c>
      <c r="EE93" s="187">
        <f t="shared" si="38"/>
        <v>2.5</v>
      </c>
      <c r="EF93" s="187">
        <f t="shared" si="39"/>
        <v>6.5</v>
      </c>
      <c r="EG93" s="187">
        <f t="shared" si="40"/>
        <v>5</v>
      </c>
      <c r="EH93" s="187">
        <f t="shared" si="41"/>
        <v>5</v>
      </c>
      <c r="EI93" s="187">
        <f t="shared" si="42"/>
        <v>5</v>
      </c>
      <c r="EJ93" s="187">
        <v>10</v>
      </c>
      <c r="EK93" s="187">
        <f>Log!$AZ$18</f>
        <v>0</v>
      </c>
      <c r="EL93" s="187">
        <f>Log!$AZ$19</f>
        <v>16</v>
      </c>
      <c r="EM93" s="187">
        <f>Log!$AZ$20</f>
        <v>18.5</v>
      </c>
      <c r="EN93" s="187">
        <f>Log!$AZ$21</f>
        <v>25</v>
      </c>
      <c r="EO93" s="187">
        <f>Log!$AZ$22</f>
        <v>30</v>
      </c>
      <c r="EP93" s="187">
        <f>Log!$AZ$23</f>
        <v>35</v>
      </c>
      <c r="EQ93" s="187">
        <f>Log!$AZ$24</f>
        <v>40</v>
      </c>
      <c r="ES93" s="175" t="str">
        <f t="shared" si="43"/>
        <v/>
      </c>
      <c r="ET93" s="187" t="e">
        <f>IF(Log!AP103=0,#N/A,Log!Z103)</f>
        <v>#N/A</v>
      </c>
      <c r="EU93" s="187">
        <f t="shared" si="45"/>
        <v>54</v>
      </c>
      <c r="EV93" s="187">
        <f t="shared" si="46"/>
        <v>6</v>
      </c>
      <c r="EW93" s="187">
        <f t="shared" si="47"/>
        <v>5</v>
      </c>
      <c r="EX93" s="187">
        <f t="shared" si="48"/>
        <v>5</v>
      </c>
      <c r="EY93" s="187">
        <f t="shared" si="49"/>
        <v>4</v>
      </c>
      <c r="EZ93" s="187">
        <f t="shared" si="50"/>
        <v>4</v>
      </c>
      <c r="FA93" s="187">
        <v>24</v>
      </c>
      <c r="FB93" s="187">
        <f>Log!$BB$37</f>
        <v>54</v>
      </c>
      <c r="FC93" s="187">
        <f>Log!$BB$38</f>
        <v>60</v>
      </c>
      <c r="FD93" s="187">
        <f>Log!$BB$39</f>
        <v>65</v>
      </c>
      <c r="FE93" s="187">
        <f>Log!$BB$40</f>
        <v>70</v>
      </c>
      <c r="FF93" s="187">
        <f>Log!$BB$41</f>
        <v>74</v>
      </c>
      <c r="FG93" s="187">
        <f>Log!$BB$42</f>
        <v>78</v>
      </c>
      <c r="FH93" s="187">
        <f>Log!$BB$43</f>
        <v>84</v>
      </c>
    </row>
    <row r="94" spans="111:164">
      <c r="DG94" s="18">
        <f t="shared" si="44"/>
        <v>88</v>
      </c>
      <c r="DH94" s="175" t="str">
        <f>IF(ISBLANK(Log!H104),"",Log!H104)</f>
        <v/>
      </c>
      <c r="DI94" s="156" t="e">
        <f>IF(Log!AH104=0,#N/A,IF(Log!$G$6=Log!$AY$6,(Log!L104+(Log!M104/16)),Log!N104))</f>
        <v>#N/A</v>
      </c>
      <c r="DL94" s="175" t="str">
        <f t="shared" si="35"/>
        <v/>
      </c>
      <c r="DM94" s="155" t="e">
        <f>IF(Log!AJ104=0,#N/A,Log!T104)</f>
        <v>#N/A</v>
      </c>
      <c r="DN94" s="155">
        <f t="shared" si="51"/>
        <v>0.1</v>
      </c>
      <c r="DO94" s="155">
        <f t="shared" si="52"/>
        <v>0.03</v>
      </c>
      <c r="DP94" s="155">
        <f t="shared" si="53"/>
        <v>7.0000000000000007E-2</v>
      </c>
      <c r="DQ94" s="155">
        <f t="shared" si="54"/>
        <v>3.999999999999998E-2</v>
      </c>
      <c r="DR94" s="155">
        <f t="shared" si="55"/>
        <v>7.0000000000000007E-2</v>
      </c>
      <c r="DS94" s="155">
        <v>0.26</v>
      </c>
      <c r="DT94" s="155">
        <f>Log!$BB$28</f>
        <v>0</v>
      </c>
      <c r="DU94" s="155">
        <f>Log!$BB$29</f>
        <v>0.1</v>
      </c>
      <c r="DV94" s="155">
        <f>Log!$BB$30</f>
        <v>0.13</v>
      </c>
      <c r="DW94" s="155">
        <f>Log!$BB$31</f>
        <v>0.2</v>
      </c>
      <c r="DX94" s="155">
        <f>Log!$BB$32</f>
        <v>0.24</v>
      </c>
      <c r="DY94" s="155">
        <f>Log!$BB$33</f>
        <v>0.31</v>
      </c>
      <c r="EB94" s="175" t="str">
        <f t="shared" si="36"/>
        <v/>
      </c>
      <c r="EC94" s="183" t="e">
        <f>IF(Log!AM104=0,#N/A,Log!W104)</f>
        <v>#N/A</v>
      </c>
      <c r="ED94" s="187">
        <f t="shared" si="37"/>
        <v>16</v>
      </c>
      <c r="EE94" s="187">
        <f t="shared" si="38"/>
        <v>2.5</v>
      </c>
      <c r="EF94" s="187">
        <f t="shared" si="39"/>
        <v>6.5</v>
      </c>
      <c r="EG94" s="187">
        <f t="shared" si="40"/>
        <v>5</v>
      </c>
      <c r="EH94" s="187">
        <f t="shared" si="41"/>
        <v>5</v>
      </c>
      <c r="EI94" s="187">
        <f t="shared" si="42"/>
        <v>5</v>
      </c>
      <c r="EJ94" s="187">
        <v>10</v>
      </c>
      <c r="EK94" s="187">
        <f>Log!$AZ$18</f>
        <v>0</v>
      </c>
      <c r="EL94" s="187">
        <f>Log!$AZ$19</f>
        <v>16</v>
      </c>
      <c r="EM94" s="187">
        <f>Log!$AZ$20</f>
        <v>18.5</v>
      </c>
      <c r="EN94" s="187">
        <f>Log!$AZ$21</f>
        <v>25</v>
      </c>
      <c r="EO94" s="187">
        <f>Log!$AZ$22</f>
        <v>30</v>
      </c>
      <c r="EP94" s="187">
        <f>Log!$AZ$23</f>
        <v>35</v>
      </c>
      <c r="EQ94" s="187">
        <f>Log!$AZ$24</f>
        <v>40</v>
      </c>
      <c r="ES94" s="175" t="str">
        <f t="shared" si="43"/>
        <v/>
      </c>
      <c r="ET94" s="187" t="e">
        <f>IF(Log!AP104=0,#N/A,Log!Z104)</f>
        <v>#N/A</v>
      </c>
      <c r="EU94" s="187">
        <f t="shared" si="45"/>
        <v>54</v>
      </c>
      <c r="EV94" s="187">
        <f t="shared" si="46"/>
        <v>6</v>
      </c>
      <c r="EW94" s="187">
        <f t="shared" si="47"/>
        <v>5</v>
      </c>
      <c r="EX94" s="187">
        <f t="shared" si="48"/>
        <v>5</v>
      </c>
      <c r="EY94" s="187">
        <f t="shared" si="49"/>
        <v>4</v>
      </c>
      <c r="EZ94" s="187">
        <f t="shared" si="50"/>
        <v>4</v>
      </c>
      <c r="FA94" s="187">
        <v>24</v>
      </c>
      <c r="FB94" s="187">
        <f>Log!$BB$37</f>
        <v>54</v>
      </c>
      <c r="FC94" s="187">
        <f>Log!$BB$38</f>
        <v>60</v>
      </c>
      <c r="FD94" s="187">
        <f>Log!$BB$39</f>
        <v>65</v>
      </c>
      <c r="FE94" s="187">
        <f>Log!$BB$40</f>
        <v>70</v>
      </c>
      <c r="FF94" s="187">
        <f>Log!$BB$41</f>
        <v>74</v>
      </c>
      <c r="FG94" s="187">
        <f>Log!$BB$42</f>
        <v>78</v>
      </c>
      <c r="FH94" s="187">
        <f>Log!$BB$43</f>
        <v>84</v>
      </c>
    </row>
    <row r="95" spans="111:164">
      <c r="DG95" s="18">
        <f t="shared" si="44"/>
        <v>89</v>
      </c>
      <c r="DH95" s="175" t="str">
        <f>IF(ISBLANK(Log!H105),"",Log!H105)</f>
        <v/>
      </c>
      <c r="DI95" s="156" t="e">
        <f>IF(Log!AH105=0,#N/A,IF(Log!$G$6=Log!$AY$6,(Log!L105+(Log!M105/16)),Log!N105))</f>
        <v>#N/A</v>
      </c>
      <c r="DL95" s="175" t="str">
        <f t="shared" si="35"/>
        <v/>
      </c>
      <c r="DM95" s="155" t="e">
        <f>IF(Log!AJ105=0,#N/A,Log!T105)</f>
        <v>#N/A</v>
      </c>
      <c r="DN95" s="155">
        <f t="shared" si="51"/>
        <v>0.1</v>
      </c>
      <c r="DO95" s="155">
        <f t="shared" si="52"/>
        <v>0.03</v>
      </c>
      <c r="DP95" s="155">
        <f t="shared" si="53"/>
        <v>7.0000000000000007E-2</v>
      </c>
      <c r="DQ95" s="155">
        <f t="shared" si="54"/>
        <v>3.999999999999998E-2</v>
      </c>
      <c r="DR95" s="155">
        <f t="shared" si="55"/>
        <v>7.0000000000000007E-2</v>
      </c>
      <c r="DS95" s="155">
        <v>0.26</v>
      </c>
      <c r="DT95" s="155">
        <f>Log!$BB$28</f>
        <v>0</v>
      </c>
      <c r="DU95" s="155">
        <f>Log!$BB$29</f>
        <v>0.1</v>
      </c>
      <c r="DV95" s="155">
        <f>Log!$BB$30</f>
        <v>0.13</v>
      </c>
      <c r="DW95" s="155">
        <f>Log!$BB$31</f>
        <v>0.2</v>
      </c>
      <c r="DX95" s="155">
        <f>Log!$BB$32</f>
        <v>0.24</v>
      </c>
      <c r="DY95" s="155">
        <f>Log!$BB$33</f>
        <v>0.31</v>
      </c>
      <c r="EB95" s="175" t="str">
        <f t="shared" si="36"/>
        <v/>
      </c>
      <c r="EC95" s="183" t="e">
        <f>IF(Log!AM105=0,#N/A,Log!W105)</f>
        <v>#N/A</v>
      </c>
      <c r="ED95" s="187">
        <f t="shared" si="37"/>
        <v>16</v>
      </c>
      <c r="EE95" s="187">
        <f t="shared" si="38"/>
        <v>2.5</v>
      </c>
      <c r="EF95" s="187">
        <f t="shared" si="39"/>
        <v>6.5</v>
      </c>
      <c r="EG95" s="187">
        <f t="shared" si="40"/>
        <v>5</v>
      </c>
      <c r="EH95" s="187">
        <f t="shared" si="41"/>
        <v>5</v>
      </c>
      <c r="EI95" s="187">
        <f t="shared" si="42"/>
        <v>5</v>
      </c>
      <c r="EJ95" s="187">
        <v>10</v>
      </c>
      <c r="EK95" s="187">
        <f>Log!$AZ$18</f>
        <v>0</v>
      </c>
      <c r="EL95" s="187">
        <f>Log!$AZ$19</f>
        <v>16</v>
      </c>
      <c r="EM95" s="187">
        <f>Log!$AZ$20</f>
        <v>18.5</v>
      </c>
      <c r="EN95" s="187">
        <f>Log!$AZ$21</f>
        <v>25</v>
      </c>
      <c r="EO95" s="187">
        <f>Log!$AZ$22</f>
        <v>30</v>
      </c>
      <c r="EP95" s="187">
        <f>Log!$AZ$23</f>
        <v>35</v>
      </c>
      <c r="EQ95" s="187">
        <f>Log!$AZ$24</f>
        <v>40</v>
      </c>
      <c r="ES95" s="175" t="str">
        <f t="shared" si="43"/>
        <v/>
      </c>
      <c r="ET95" s="187" t="e">
        <f>IF(Log!AP105=0,#N/A,Log!Z105)</f>
        <v>#N/A</v>
      </c>
      <c r="EU95" s="187">
        <f t="shared" si="45"/>
        <v>54</v>
      </c>
      <c r="EV95" s="187">
        <f t="shared" si="46"/>
        <v>6</v>
      </c>
      <c r="EW95" s="187">
        <f t="shared" si="47"/>
        <v>5</v>
      </c>
      <c r="EX95" s="187">
        <f t="shared" si="48"/>
        <v>5</v>
      </c>
      <c r="EY95" s="187">
        <f t="shared" si="49"/>
        <v>4</v>
      </c>
      <c r="EZ95" s="187">
        <f t="shared" si="50"/>
        <v>4</v>
      </c>
      <c r="FA95" s="187">
        <v>24</v>
      </c>
      <c r="FB95" s="187">
        <f>Log!$BB$37</f>
        <v>54</v>
      </c>
      <c r="FC95" s="187">
        <f>Log!$BB$38</f>
        <v>60</v>
      </c>
      <c r="FD95" s="187">
        <f>Log!$BB$39</f>
        <v>65</v>
      </c>
      <c r="FE95" s="187">
        <f>Log!$BB$40</f>
        <v>70</v>
      </c>
      <c r="FF95" s="187">
        <f>Log!$BB$41</f>
        <v>74</v>
      </c>
      <c r="FG95" s="187">
        <f>Log!$BB$42</f>
        <v>78</v>
      </c>
      <c r="FH95" s="187">
        <f>Log!$BB$43</f>
        <v>84</v>
      </c>
    </row>
    <row r="96" spans="111:164">
      <c r="DG96" s="18">
        <f t="shared" si="44"/>
        <v>90</v>
      </c>
      <c r="DH96" s="175" t="str">
        <f>IF(ISBLANK(Log!H106),"",Log!H106)</f>
        <v/>
      </c>
      <c r="DI96" s="156" t="e">
        <f>IF(Log!AH106=0,#N/A,IF(Log!$G$6=Log!$AY$6,(Log!L106+(Log!M106/16)),Log!N106))</f>
        <v>#N/A</v>
      </c>
      <c r="DL96" s="175" t="str">
        <f t="shared" si="35"/>
        <v/>
      </c>
      <c r="DM96" s="155" t="e">
        <f>IF(Log!AJ106=0,#N/A,Log!T106)</f>
        <v>#N/A</v>
      </c>
      <c r="DN96" s="155">
        <f t="shared" si="51"/>
        <v>0.1</v>
      </c>
      <c r="DO96" s="155">
        <f t="shared" si="52"/>
        <v>0.03</v>
      </c>
      <c r="DP96" s="155">
        <f t="shared" si="53"/>
        <v>7.0000000000000007E-2</v>
      </c>
      <c r="DQ96" s="155">
        <f t="shared" si="54"/>
        <v>3.999999999999998E-2</v>
      </c>
      <c r="DR96" s="155">
        <f t="shared" si="55"/>
        <v>7.0000000000000007E-2</v>
      </c>
      <c r="DS96" s="155">
        <v>0.26</v>
      </c>
      <c r="DT96" s="155">
        <f>Log!$BB$28</f>
        <v>0</v>
      </c>
      <c r="DU96" s="155">
        <f>Log!$BB$29</f>
        <v>0.1</v>
      </c>
      <c r="DV96" s="155">
        <f>Log!$BB$30</f>
        <v>0.13</v>
      </c>
      <c r="DW96" s="155">
        <f>Log!$BB$31</f>
        <v>0.2</v>
      </c>
      <c r="DX96" s="155">
        <f>Log!$BB$32</f>
        <v>0.24</v>
      </c>
      <c r="DY96" s="155">
        <f>Log!$BB$33</f>
        <v>0.31</v>
      </c>
      <c r="EB96" s="175" t="str">
        <f t="shared" si="36"/>
        <v/>
      </c>
      <c r="EC96" s="183" t="e">
        <f>IF(Log!AM106=0,#N/A,Log!W106)</f>
        <v>#N/A</v>
      </c>
      <c r="ED96" s="187">
        <f t="shared" si="37"/>
        <v>16</v>
      </c>
      <c r="EE96" s="187">
        <f t="shared" si="38"/>
        <v>2.5</v>
      </c>
      <c r="EF96" s="187">
        <f t="shared" si="39"/>
        <v>6.5</v>
      </c>
      <c r="EG96" s="187">
        <f t="shared" si="40"/>
        <v>5</v>
      </c>
      <c r="EH96" s="187">
        <f t="shared" si="41"/>
        <v>5</v>
      </c>
      <c r="EI96" s="187">
        <f t="shared" si="42"/>
        <v>5</v>
      </c>
      <c r="EJ96" s="187">
        <v>10</v>
      </c>
      <c r="EK96" s="187">
        <f>Log!$AZ$18</f>
        <v>0</v>
      </c>
      <c r="EL96" s="187">
        <f>Log!$AZ$19</f>
        <v>16</v>
      </c>
      <c r="EM96" s="187">
        <f>Log!$AZ$20</f>
        <v>18.5</v>
      </c>
      <c r="EN96" s="187">
        <f>Log!$AZ$21</f>
        <v>25</v>
      </c>
      <c r="EO96" s="187">
        <f>Log!$AZ$22</f>
        <v>30</v>
      </c>
      <c r="EP96" s="187">
        <f>Log!$AZ$23</f>
        <v>35</v>
      </c>
      <c r="EQ96" s="187">
        <f>Log!$AZ$24</f>
        <v>40</v>
      </c>
      <c r="ES96" s="175" t="str">
        <f t="shared" si="43"/>
        <v/>
      </c>
      <c r="ET96" s="187" t="e">
        <f>IF(Log!AP106=0,#N/A,Log!Z106)</f>
        <v>#N/A</v>
      </c>
      <c r="EU96" s="187">
        <f t="shared" si="45"/>
        <v>54</v>
      </c>
      <c r="EV96" s="187">
        <f t="shared" si="46"/>
        <v>6</v>
      </c>
      <c r="EW96" s="187">
        <f t="shared" si="47"/>
        <v>5</v>
      </c>
      <c r="EX96" s="187">
        <f t="shared" si="48"/>
        <v>5</v>
      </c>
      <c r="EY96" s="187">
        <f t="shared" si="49"/>
        <v>4</v>
      </c>
      <c r="EZ96" s="187">
        <f t="shared" si="50"/>
        <v>4</v>
      </c>
      <c r="FA96" s="187">
        <v>24</v>
      </c>
      <c r="FB96" s="187">
        <f>Log!$BB$37</f>
        <v>54</v>
      </c>
      <c r="FC96" s="187">
        <f>Log!$BB$38</f>
        <v>60</v>
      </c>
      <c r="FD96" s="187">
        <f>Log!$BB$39</f>
        <v>65</v>
      </c>
      <c r="FE96" s="187">
        <f>Log!$BB$40</f>
        <v>70</v>
      </c>
      <c r="FF96" s="187">
        <f>Log!$BB$41</f>
        <v>74</v>
      </c>
      <c r="FG96" s="187">
        <f>Log!$BB$42</f>
        <v>78</v>
      </c>
      <c r="FH96" s="187">
        <f>Log!$BB$43</f>
        <v>84</v>
      </c>
    </row>
    <row r="97" spans="111:164">
      <c r="DG97" s="18">
        <f t="shared" si="44"/>
        <v>91</v>
      </c>
      <c r="DH97" s="175" t="str">
        <f>IF(ISBLANK(Log!H107),"",Log!H107)</f>
        <v/>
      </c>
      <c r="DI97" s="156" t="e">
        <f>IF(Log!AH107=0,#N/A,IF(Log!$G$6=Log!$AY$6,(Log!L107+(Log!M107/16)),Log!N107))</f>
        <v>#N/A</v>
      </c>
      <c r="DL97" s="175" t="str">
        <f t="shared" si="35"/>
        <v/>
      </c>
      <c r="DM97" s="155" t="e">
        <f>IF(Log!AJ107=0,#N/A,Log!T107)</f>
        <v>#N/A</v>
      </c>
      <c r="DN97" s="155">
        <f t="shared" si="51"/>
        <v>0.1</v>
      </c>
      <c r="DO97" s="155">
        <f t="shared" si="52"/>
        <v>0.03</v>
      </c>
      <c r="DP97" s="155">
        <f t="shared" si="53"/>
        <v>7.0000000000000007E-2</v>
      </c>
      <c r="DQ97" s="155">
        <f t="shared" si="54"/>
        <v>3.999999999999998E-2</v>
      </c>
      <c r="DR97" s="155">
        <f t="shared" si="55"/>
        <v>7.0000000000000007E-2</v>
      </c>
      <c r="DS97" s="155">
        <v>0.26</v>
      </c>
      <c r="DT97" s="155">
        <f>Log!$BB$28</f>
        <v>0</v>
      </c>
      <c r="DU97" s="155">
        <f>Log!$BB$29</f>
        <v>0.1</v>
      </c>
      <c r="DV97" s="155">
        <f>Log!$BB$30</f>
        <v>0.13</v>
      </c>
      <c r="DW97" s="155">
        <f>Log!$BB$31</f>
        <v>0.2</v>
      </c>
      <c r="DX97" s="155">
        <f>Log!$BB$32</f>
        <v>0.24</v>
      </c>
      <c r="DY97" s="155">
        <f>Log!$BB$33</f>
        <v>0.31</v>
      </c>
      <c r="EB97" s="175" t="str">
        <f t="shared" si="36"/>
        <v/>
      </c>
      <c r="EC97" s="183" t="e">
        <f>IF(Log!AM107=0,#N/A,Log!W107)</f>
        <v>#N/A</v>
      </c>
      <c r="ED97" s="187">
        <f t="shared" si="37"/>
        <v>16</v>
      </c>
      <c r="EE97" s="187">
        <f t="shared" si="38"/>
        <v>2.5</v>
      </c>
      <c r="EF97" s="187">
        <f t="shared" si="39"/>
        <v>6.5</v>
      </c>
      <c r="EG97" s="187">
        <f t="shared" si="40"/>
        <v>5</v>
      </c>
      <c r="EH97" s="187">
        <f t="shared" si="41"/>
        <v>5</v>
      </c>
      <c r="EI97" s="187">
        <f t="shared" si="42"/>
        <v>5</v>
      </c>
      <c r="EJ97" s="187">
        <v>10</v>
      </c>
      <c r="EK97" s="187">
        <f>Log!$AZ$18</f>
        <v>0</v>
      </c>
      <c r="EL97" s="187">
        <f>Log!$AZ$19</f>
        <v>16</v>
      </c>
      <c r="EM97" s="187">
        <f>Log!$AZ$20</f>
        <v>18.5</v>
      </c>
      <c r="EN97" s="187">
        <f>Log!$AZ$21</f>
        <v>25</v>
      </c>
      <c r="EO97" s="187">
        <f>Log!$AZ$22</f>
        <v>30</v>
      </c>
      <c r="EP97" s="187">
        <f>Log!$AZ$23</f>
        <v>35</v>
      </c>
      <c r="EQ97" s="187">
        <f>Log!$AZ$24</f>
        <v>40</v>
      </c>
      <c r="ES97" s="175" t="str">
        <f t="shared" si="43"/>
        <v/>
      </c>
      <c r="ET97" s="187" t="e">
        <f>IF(Log!AP107=0,#N/A,Log!Z107)</f>
        <v>#N/A</v>
      </c>
      <c r="EU97" s="187">
        <f t="shared" si="45"/>
        <v>54</v>
      </c>
      <c r="EV97" s="187">
        <f t="shared" si="46"/>
        <v>6</v>
      </c>
      <c r="EW97" s="187">
        <f t="shared" si="47"/>
        <v>5</v>
      </c>
      <c r="EX97" s="187">
        <f t="shared" si="48"/>
        <v>5</v>
      </c>
      <c r="EY97" s="187">
        <f t="shared" si="49"/>
        <v>4</v>
      </c>
      <c r="EZ97" s="187">
        <f t="shared" si="50"/>
        <v>4</v>
      </c>
      <c r="FA97" s="187">
        <v>24</v>
      </c>
      <c r="FB97" s="187">
        <f>Log!$BB$37</f>
        <v>54</v>
      </c>
      <c r="FC97" s="187">
        <f>Log!$BB$38</f>
        <v>60</v>
      </c>
      <c r="FD97" s="187">
        <f>Log!$BB$39</f>
        <v>65</v>
      </c>
      <c r="FE97" s="187">
        <f>Log!$BB$40</f>
        <v>70</v>
      </c>
      <c r="FF97" s="187">
        <f>Log!$BB$41</f>
        <v>74</v>
      </c>
      <c r="FG97" s="187">
        <f>Log!$BB$42</f>
        <v>78</v>
      </c>
      <c r="FH97" s="187">
        <f>Log!$BB$43</f>
        <v>84</v>
      </c>
    </row>
    <row r="98" spans="111:164">
      <c r="DG98" s="18">
        <f t="shared" si="44"/>
        <v>92</v>
      </c>
      <c r="DH98" s="175" t="str">
        <f>IF(ISBLANK(Log!H108),"",Log!H108)</f>
        <v/>
      </c>
      <c r="DI98" s="156" t="e">
        <f>IF(Log!AH108=0,#N/A,IF(Log!$G$6=Log!$AY$6,(Log!L108+(Log!M108/16)),Log!N108))</f>
        <v>#N/A</v>
      </c>
      <c r="DL98" s="175" t="str">
        <f t="shared" si="35"/>
        <v/>
      </c>
      <c r="DM98" s="155" t="e">
        <f>IF(Log!AJ108=0,#N/A,Log!T108)</f>
        <v>#N/A</v>
      </c>
      <c r="DN98" s="155">
        <f t="shared" si="51"/>
        <v>0.1</v>
      </c>
      <c r="DO98" s="155">
        <f t="shared" si="52"/>
        <v>0.03</v>
      </c>
      <c r="DP98" s="155">
        <f t="shared" si="53"/>
        <v>7.0000000000000007E-2</v>
      </c>
      <c r="DQ98" s="155">
        <f t="shared" si="54"/>
        <v>3.999999999999998E-2</v>
      </c>
      <c r="DR98" s="155">
        <f t="shared" si="55"/>
        <v>7.0000000000000007E-2</v>
      </c>
      <c r="DS98" s="155">
        <v>0.26</v>
      </c>
      <c r="DT98" s="155">
        <f>Log!$BB$28</f>
        <v>0</v>
      </c>
      <c r="DU98" s="155">
        <f>Log!$BB$29</f>
        <v>0.1</v>
      </c>
      <c r="DV98" s="155">
        <f>Log!$BB$30</f>
        <v>0.13</v>
      </c>
      <c r="DW98" s="155">
        <f>Log!$BB$31</f>
        <v>0.2</v>
      </c>
      <c r="DX98" s="155">
        <f>Log!$BB$32</f>
        <v>0.24</v>
      </c>
      <c r="DY98" s="155">
        <f>Log!$BB$33</f>
        <v>0.31</v>
      </c>
      <c r="EB98" s="175" t="str">
        <f t="shared" si="36"/>
        <v/>
      </c>
      <c r="EC98" s="183" t="e">
        <f>IF(Log!AM108=0,#N/A,Log!W108)</f>
        <v>#N/A</v>
      </c>
      <c r="ED98" s="187">
        <f t="shared" si="37"/>
        <v>16</v>
      </c>
      <c r="EE98" s="187">
        <f t="shared" si="38"/>
        <v>2.5</v>
      </c>
      <c r="EF98" s="187">
        <f t="shared" si="39"/>
        <v>6.5</v>
      </c>
      <c r="EG98" s="187">
        <f t="shared" si="40"/>
        <v>5</v>
      </c>
      <c r="EH98" s="187">
        <f t="shared" si="41"/>
        <v>5</v>
      </c>
      <c r="EI98" s="187">
        <f t="shared" si="42"/>
        <v>5</v>
      </c>
      <c r="EJ98" s="187">
        <v>10</v>
      </c>
      <c r="EK98" s="187">
        <f>Log!$AZ$18</f>
        <v>0</v>
      </c>
      <c r="EL98" s="187">
        <f>Log!$AZ$19</f>
        <v>16</v>
      </c>
      <c r="EM98" s="187">
        <f>Log!$AZ$20</f>
        <v>18.5</v>
      </c>
      <c r="EN98" s="187">
        <f>Log!$AZ$21</f>
        <v>25</v>
      </c>
      <c r="EO98" s="187">
        <f>Log!$AZ$22</f>
        <v>30</v>
      </c>
      <c r="EP98" s="187">
        <f>Log!$AZ$23</f>
        <v>35</v>
      </c>
      <c r="EQ98" s="187">
        <f>Log!$AZ$24</f>
        <v>40</v>
      </c>
      <c r="ES98" s="175" t="str">
        <f t="shared" si="43"/>
        <v/>
      </c>
      <c r="ET98" s="187" t="e">
        <f>IF(Log!AP108=0,#N/A,Log!Z108)</f>
        <v>#N/A</v>
      </c>
      <c r="EU98" s="187">
        <f t="shared" si="45"/>
        <v>54</v>
      </c>
      <c r="EV98" s="187">
        <f t="shared" si="46"/>
        <v>6</v>
      </c>
      <c r="EW98" s="187">
        <f t="shared" si="47"/>
        <v>5</v>
      </c>
      <c r="EX98" s="187">
        <f t="shared" si="48"/>
        <v>5</v>
      </c>
      <c r="EY98" s="187">
        <f t="shared" si="49"/>
        <v>4</v>
      </c>
      <c r="EZ98" s="187">
        <f t="shared" si="50"/>
        <v>4</v>
      </c>
      <c r="FA98" s="187">
        <v>24</v>
      </c>
      <c r="FB98" s="187">
        <f>Log!$BB$37</f>
        <v>54</v>
      </c>
      <c r="FC98" s="187">
        <f>Log!$BB$38</f>
        <v>60</v>
      </c>
      <c r="FD98" s="187">
        <f>Log!$BB$39</f>
        <v>65</v>
      </c>
      <c r="FE98" s="187">
        <f>Log!$BB$40</f>
        <v>70</v>
      </c>
      <c r="FF98" s="187">
        <f>Log!$BB$41</f>
        <v>74</v>
      </c>
      <c r="FG98" s="187">
        <f>Log!$BB$42</f>
        <v>78</v>
      </c>
      <c r="FH98" s="187">
        <f>Log!$BB$43</f>
        <v>84</v>
      </c>
    </row>
    <row r="99" spans="111:164">
      <c r="DG99" s="18">
        <f t="shared" si="44"/>
        <v>93</v>
      </c>
      <c r="DH99" s="175" t="str">
        <f>IF(ISBLANK(Log!H109),"",Log!H109)</f>
        <v/>
      </c>
      <c r="DI99" s="156" t="e">
        <f>IF(Log!AH109=0,#N/A,IF(Log!$G$6=Log!$AY$6,(Log!L109+(Log!M109/16)),Log!N109))</f>
        <v>#N/A</v>
      </c>
      <c r="DL99" s="175" t="str">
        <f t="shared" si="35"/>
        <v/>
      </c>
      <c r="DM99" s="155" t="e">
        <f>IF(Log!AJ109=0,#N/A,Log!T109)</f>
        <v>#N/A</v>
      </c>
      <c r="DN99" s="155">
        <f t="shared" si="51"/>
        <v>0.1</v>
      </c>
      <c r="DO99" s="155">
        <f t="shared" si="52"/>
        <v>0.03</v>
      </c>
      <c r="DP99" s="155">
        <f t="shared" si="53"/>
        <v>7.0000000000000007E-2</v>
      </c>
      <c r="DQ99" s="155">
        <f t="shared" si="54"/>
        <v>3.999999999999998E-2</v>
      </c>
      <c r="DR99" s="155">
        <f t="shared" si="55"/>
        <v>7.0000000000000007E-2</v>
      </c>
      <c r="DS99" s="155">
        <v>0.26</v>
      </c>
      <c r="DT99" s="155">
        <f>Log!$BB$28</f>
        <v>0</v>
      </c>
      <c r="DU99" s="155">
        <f>Log!$BB$29</f>
        <v>0.1</v>
      </c>
      <c r="DV99" s="155">
        <f>Log!$BB$30</f>
        <v>0.13</v>
      </c>
      <c r="DW99" s="155">
        <f>Log!$BB$31</f>
        <v>0.2</v>
      </c>
      <c r="DX99" s="155">
        <f>Log!$BB$32</f>
        <v>0.24</v>
      </c>
      <c r="DY99" s="155">
        <f>Log!$BB$33</f>
        <v>0.31</v>
      </c>
      <c r="EB99" s="175" t="str">
        <f t="shared" si="36"/>
        <v/>
      </c>
      <c r="EC99" s="183" t="e">
        <f>IF(Log!AM109=0,#N/A,Log!W109)</f>
        <v>#N/A</v>
      </c>
      <c r="ED99" s="187">
        <f t="shared" si="37"/>
        <v>16</v>
      </c>
      <c r="EE99" s="187">
        <f t="shared" si="38"/>
        <v>2.5</v>
      </c>
      <c r="EF99" s="187">
        <f t="shared" si="39"/>
        <v>6.5</v>
      </c>
      <c r="EG99" s="187">
        <f t="shared" si="40"/>
        <v>5</v>
      </c>
      <c r="EH99" s="187">
        <f t="shared" si="41"/>
        <v>5</v>
      </c>
      <c r="EI99" s="187">
        <f t="shared" si="42"/>
        <v>5</v>
      </c>
      <c r="EJ99" s="187">
        <v>10</v>
      </c>
      <c r="EK99" s="187">
        <f>Log!$AZ$18</f>
        <v>0</v>
      </c>
      <c r="EL99" s="187">
        <f>Log!$AZ$19</f>
        <v>16</v>
      </c>
      <c r="EM99" s="187">
        <f>Log!$AZ$20</f>
        <v>18.5</v>
      </c>
      <c r="EN99" s="187">
        <f>Log!$AZ$21</f>
        <v>25</v>
      </c>
      <c r="EO99" s="187">
        <f>Log!$AZ$22</f>
        <v>30</v>
      </c>
      <c r="EP99" s="187">
        <f>Log!$AZ$23</f>
        <v>35</v>
      </c>
      <c r="EQ99" s="187">
        <f>Log!$AZ$24</f>
        <v>40</v>
      </c>
      <c r="ES99" s="175" t="str">
        <f t="shared" si="43"/>
        <v/>
      </c>
      <c r="ET99" s="187" t="e">
        <f>IF(Log!AP109=0,#N/A,Log!Z109)</f>
        <v>#N/A</v>
      </c>
      <c r="EU99" s="187">
        <f t="shared" si="45"/>
        <v>54</v>
      </c>
      <c r="EV99" s="187">
        <f t="shared" si="46"/>
        <v>6</v>
      </c>
      <c r="EW99" s="187">
        <f t="shared" si="47"/>
        <v>5</v>
      </c>
      <c r="EX99" s="187">
        <f t="shared" si="48"/>
        <v>5</v>
      </c>
      <c r="EY99" s="187">
        <f t="shared" si="49"/>
        <v>4</v>
      </c>
      <c r="EZ99" s="187">
        <f t="shared" si="50"/>
        <v>4</v>
      </c>
      <c r="FA99" s="187">
        <v>24</v>
      </c>
      <c r="FB99" s="187">
        <f>Log!$BB$37</f>
        <v>54</v>
      </c>
      <c r="FC99" s="187">
        <f>Log!$BB$38</f>
        <v>60</v>
      </c>
      <c r="FD99" s="187">
        <f>Log!$BB$39</f>
        <v>65</v>
      </c>
      <c r="FE99" s="187">
        <f>Log!$BB$40</f>
        <v>70</v>
      </c>
      <c r="FF99" s="187">
        <f>Log!$BB$41</f>
        <v>74</v>
      </c>
      <c r="FG99" s="187">
        <f>Log!$BB$42</f>
        <v>78</v>
      </c>
      <c r="FH99" s="187">
        <f>Log!$BB$43</f>
        <v>84</v>
      </c>
    </row>
    <row r="100" spans="111:164">
      <c r="DG100" s="18">
        <f t="shared" si="44"/>
        <v>94</v>
      </c>
      <c r="DH100" s="175" t="str">
        <f>IF(ISBLANK(Log!H110),"",Log!H110)</f>
        <v/>
      </c>
      <c r="DI100" s="156" t="e">
        <f>IF(Log!AH110=0,#N/A,IF(Log!$G$6=Log!$AY$6,(Log!L110+(Log!M110/16)),Log!N110))</f>
        <v>#N/A</v>
      </c>
      <c r="DL100" s="175" t="str">
        <f t="shared" si="35"/>
        <v/>
      </c>
      <c r="DM100" s="155" t="e">
        <f>IF(Log!AJ110=0,#N/A,Log!T110)</f>
        <v>#N/A</v>
      </c>
      <c r="DN100" s="155">
        <f t="shared" si="51"/>
        <v>0.1</v>
      </c>
      <c r="DO100" s="155">
        <f t="shared" si="52"/>
        <v>0.03</v>
      </c>
      <c r="DP100" s="155">
        <f t="shared" si="53"/>
        <v>7.0000000000000007E-2</v>
      </c>
      <c r="DQ100" s="155">
        <f t="shared" si="54"/>
        <v>3.999999999999998E-2</v>
      </c>
      <c r="DR100" s="155">
        <f t="shared" si="55"/>
        <v>7.0000000000000007E-2</v>
      </c>
      <c r="DS100" s="155">
        <v>0.26</v>
      </c>
      <c r="DT100" s="155">
        <f>Log!$BB$28</f>
        <v>0</v>
      </c>
      <c r="DU100" s="155">
        <f>Log!$BB$29</f>
        <v>0.1</v>
      </c>
      <c r="DV100" s="155">
        <f>Log!$BB$30</f>
        <v>0.13</v>
      </c>
      <c r="DW100" s="155">
        <f>Log!$BB$31</f>
        <v>0.2</v>
      </c>
      <c r="DX100" s="155">
        <f>Log!$BB$32</f>
        <v>0.24</v>
      </c>
      <c r="DY100" s="155">
        <f>Log!$BB$33</f>
        <v>0.31</v>
      </c>
      <c r="EB100" s="175" t="str">
        <f t="shared" si="36"/>
        <v/>
      </c>
      <c r="EC100" s="183" t="e">
        <f>IF(Log!AM110=0,#N/A,Log!W110)</f>
        <v>#N/A</v>
      </c>
      <c r="ED100" s="187">
        <f t="shared" si="37"/>
        <v>16</v>
      </c>
      <c r="EE100" s="187">
        <f t="shared" si="38"/>
        <v>2.5</v>
      </c>
      <c r="EF100" s="187">
        <f t="shared" si="39"/>
        <v>6.5</v>
      </c>
      <c r="EG100" s="187">
        <f t="shared" si="40"/>
        <v>5</v>
      </c>
      <c r="EH100" s="187">
        <f t="shared" si="41"/>
        <v>5</v>
      </c>
      <c r="EI100" s="187">
        <f t="shared" si="42"/>
        <v>5</v>
      </c>
      <c r="EJ100" s="187">
        <v>10</v>
      </c>
      <c r="EK100" s="187">
        <f>Log!$AZ$18</f>
        <v>0</v>
      </c>
      <c r="EL100" s="187">
        <f>Log!$AZ$19</f>
        <v>16</v>
      </c>
      <c r="EM100" s="187">
        <f>Log!$AZ$20</f>
        <v>18.5</v>
      </c>
      <c r="EN100" s="187">
        <f>Log!$AZ$21</f>
        <v>25</v>
      </c>
      <c r="EO100" s="187">
        <f>Log!$AZ$22</f>
        <v>30</v>
      </c>
      <c r="EP100" s="187">
        <f>Log!$AZ$23</f>
        <v>35</v>
      </c>
      <c r="EQ100" s="187">
        <f>Log!$AZ$24</f>
        <v>40</v>
      </c>
      <c r="ES100" s="175" t="str">
        <f t="shared" si="43"/>
        <v/>
      </c>
      <c r="ET100" s="187" t="e">
        <f>IF(Log!AP110=0,#N/A,Log!Z110)</f>
        <v>#N/A</v>
      </c>
      <c r="EU100" s="187">
        <f t="shared" si="45"/>
        <v>54</v>
      </c>
      <c r="EV100" s="187">
        <f t="shared" si="46"/>
        <v>6</v>
      </c>
      <c r="EW100" s="187">
        <f t="shared" si="47"/>
        <v>5</v>
      </c>
      <c r="EX100" s="187">
        <f t="shared" si="48"/>
        <v>5</v>
      </c>
      <c r="EY100" s="187">
        <f t="shared" si="49"/>
        <v>4</v>
      </c>
      <c r="EZ100" s="187">
        <f t="shared" si="50"/>
        <v>4</v>
      </c>
      <c r="FA100" s="187">
        <v>24</v>
      </c>
      <c r="FB100" s="187">
        <f>Log!$BB$37</f>
        <v>54</v>
      </c>
      <c r="FC100" s="187">
        <f>Log!$BB$38</f>
        <v>60</v>
      </c>
      <c r="FD100" s="187">
        <f>Log!$BB$39</f>
        <v>65</v>
      </c>
      <c r="FE100" s="187">
        <f>Log!$BB$40</f>
        <v>70</v>
      </c>
      <c r="FF100" s="187">
        <f>Log!$BB$41</f>
        <v>74</v>
      </c>
      <c r="FG100" s="187">
        <f>Log!$BB$42</f>
        <v>78</v>
      </c>
      <c r="FH100" s="187">
        <f>Log!$BB$43</f>
        <v>84</v>
      </c>
    </row>
    <row r="101" spans="111:164">
      <c r="DG101" s="18">
        <f t="shared" si="44"/>
        <v>95</v>
      </c>
      <c r="DH101" s="175" t="str">
        <f>IF(ISBLANK(Log!H111),"",Log!H111)</f>
        <v/>
      </c>
      <c r="DI101" s="156" t="e">
        <f>IF(Log!AH111=0,#N/A,IF(Log!$G$6=Log!$AY$6,(Log!L111+(Log!M111/16)),Log!N111))</f>
        <v>#N/A</v>
      </c>
      <c r="DL101" s="175" t="str">
        <f t="shared" si="35"/>
        <v/>
      </c>
      <c r="DM101" s="155" t="e">
        <f>IF(Log!AJ111=0,#N/A,Log!T111)</f>
        <v>#N/A</v>
      </c>
      <c r="DN101" s="155">
        <f t="shared" si="51"/>
        <v>0.1</v>
      </c>
      <c r="DO101" s="155">
        <f t="shared" si="52"/>
        <v>0.03</v>
      </c>
      <c r="DP101" s="155">
        <f t="shared" si="53"/>
        <v>7.0000000000000007E-2</v>
      </c>
      <c r="DQ101" s="155">
        <f t="shared" si="54"/>
        <v>3.999999999999998E-2</v>
      </c>
      <c r="DR101" s="155">
        <f t="shared" si="55"/>
        <v>7.0000000000000007E-2</v>
      </c>
      <c r="DS101" s="155">
        <v>0.26</v>
      </c>
      <c r="DT101" s="155">
        <f>Log!$BB$28</f>
        <v>0</v>
      </c>
      <c r="DU101" s="155">
        <f>Log!$BB$29</f>
        <v>0.1</v>
      </c>
      <c r="DV101" s="155">
        <f>Log!$BB$30</f>
        <v>0.13</v>
      </c>
      <c r="DW101" s="155">
        <f>Log!$BB$31</f>
        <v>0.2</v>
      </c>
      <c r="DX101" s="155">
        <f>Log!$BB$32</f>
        <v>0.24</v>
      </c>
      <c r="DY101" s="155">
        <f>Log!$BB$33</f>
        <v>0.31</v>
      </c>
      <c r="EB101" s="175" t="str">
        <f t="shared" si="36"/>
        <v/>
      </c>
      <c r="EC101" s="183" t="e">
        <f>IF(Log!AM111=0,#N/A,Log!W111)</f>
        <v>#N/A</v>
      </c>
      <c r="ED101" s="187">
        <f t="shared" si="37"/>
        <v>16</v>
      </c>
      <c r="EE101" s="187">
        <f t="shared" si="38"/>
        <v>2.5</v>
      </c>
      <c r="EF101" s="187">
        <f t="shared" si="39"/>
        <v>6.5</v>
      </c>
      <c r="EG101" s="187">
        <f t="shared" si="40"/>
        <v>5</v>
      </c>
      <c r="EH101" s="187">
        <f t="shared" si="41"/>
        <v>5</v>
      </c>
      <c r="EI101" s="187">
        <f t="shared" si="42"/>
        <v>5</v>
      </c>
      <c r="EJ101" s="187">
        <v>10</v>
      </c>
      <c r="EK101" s="187">
        <f>Log!$AZ$18</f>
        <v>0</v>
      </c>
      <c r="EL101" s="187">
        <f>Log!$AZ$19</f>
        <v>16</v>
      </c>
      <c r="EM101" s="187">
        <f>Log!$AZ$20</f>
        <v>18.5</v>
      </c>
      <c r="EN101" s="187">
        <f>Log!$AZ$21</f>
        <v>25</v>
      </c>
      <c r="EO101" s="187">
        <f>Log!$AZ$22</f>
        <v>30</v>
      </c>
      <c r="EP101" s="187">
        <f>Log!$AZ$23</f>
        <v>35</v>
      </c>
      <c r="EQ101" s="187">
        <f>Log!$AZ$24</f>
        <v>40</v>
      </c>
      <c r="ES101" s="175" t="str">
        <f t="shared" si="43"/>
        <v/>
      </c>
      <c r="ET101" s="187" t="e">
        <f>IF(Log!AP111=0,#N/A,Log!Z111)</f>
        <v>#N/A</v>
      </c>
      <c r="EU101" s="187">
        <f t="shared" si="45"/>
        <v>54</v>
      </c>
      <c r="EV101" s="187">
        <f t="shared" si="46"/>
        <v>6</v>
      </c>
      <c r="EW101" s="187">
        <f t="shared" si="47"/>
        <v>5</v>
      </c>
      <c r="EX101" s="187">
        <f t="shared" si="48"/>
        <v>5</v>
      </c>
      <c r="EY101" s="187">
        <f t="shared" si="49"/>
        <v>4</v>
      </c>
      <c r="EZ101" s="187">
        <f t="shared" si="50"/>
        <v>4</v>
      </c>
      <c r="FA101" s="187">
        <v>24</v>
      </c>
      <c r="FB101" s="187">
        <f>Log!$BB$37</f>
        <v>54</v>
      </c>
      <c r="FC101" s="187">
        <f>Log!$BB$38</f>
        <v>60</v>
      </c>
      <c r="FD101" s="187">
        <f>Log!$BB$39</f>
        <v>65</v>
      </c>
      <c r="FE101" s="187">
        <f>Log!$BB$40</f>
        <v>70</v>
      </c>
      <c r="FF101" s="187">
        <f>Log!$BB$41</f>
        <v>74</v>
      </c>
      <c r="FG101" s="187">
        <f>Log!$BB$42</f>
        <v>78</v>
      </c>
      <c r="FH101" s="187">
        <f>Log!$BB$43</f>
        <v>84</v>
      </c>
    </row>
    <row r="102" spans="111:164">
      <c r="DG102" s="18">
        <f t="shared" si="44"/>
        <v>96</v>
      </c>
      <c r="DH102" s="175" t="str">
        <f>IF(ISBLANK(Log!H112),"",Log!H112)</f>
        <v/>
      </c>
      <c r="DI102" s="156" t="e">
        <f>IF(Log!AH112=0,#N/A,IF(Log!$G$6=Log!$AY$6,(Log!L112+(Log!M112/16)),Log!N112))</f>
        <v>#N/A</v>
      </c>
      <c r="DL102" s="175" t="str">
        <f t="shared" si="35"/>
        <v/>
      </c>
      <c r="DM102" s="155" t="e">
        <f>IF(Log!AJ112=0,#N/A,Log!T112)</f>
        <v>#N/A</v>
      </c>
      <c r="DN102" s="155">
        <f t="shared" si="51"/>
        <v>0.1</v>
      </c>
      <c r="DO102" s="155">
        <f t="shared" si="52"/>
        <v>0.03</v>
      </c>
      <c r="DP102" s="155">
        <f t="shared" si="53"/>
        <v>7.0000000000000007E-2</v>
      </c>
      <c r="DQ102" s="155">
        <f t="shared" si="54"/>
        <v>3.999999999999998E-2</v>
      </c>
      <c r="DR102" s="155">
        <f t="shared" si="55"/>
        <v>7.0000000000000007E-2</v>
      </c>
      <c r="DS102" s="155">
        <v>0.26</v>
      </c>
      <c r="DT102" s="155">
        <f>Log!$BB$28</f>
        <v>0</v>
      </c>
      <c r="DU102" s="155">
        <f>Log!$BB$29</f>
        <v>0.1</v>
      </c>
      <c r="DV102" s="155">
        <f>Log!$BB$30</f>
        <v>0.13</v>
      </c>
      <c r="DW102" s="155">
        <f>Log!$BB$31</f>
        <v>0.2</v>
      </c>
      <c r="DX102" s="155">
        <f>Log!$BB$32</f>
        <v>0.24</v>
      </c>
      <c r="DY102" s="155">
        <f>Log!$BB$33</f>
        <v>0.31</v>
      </c>
      <c r="EB102" s="175" t="str">
        <f t="shared" si="36"/>
        <v/>
      </c>
      <c r="EC102" s="183" t="e">
        <f>IF(Log!AM112=0,#N/A,Log!W112)</f>
        <v>#N/A</v>
      </c>
      <c r="ED102" s="187">
        <f t="shared" si="37"/>
        <v>16</v>
      </c>
      <c r="EE102" s="187">
        <f t="shared" si="38"/>
        <v>2.5</v>
      </c>
      <c r="EF102" s="187">
        <f t="shared" si="39"/>
        <v>6.5</v>
      </c>
      <c r="EG102" s="187">
        <f t="shared" si="40"/>
        <v>5</v>
      </c>
      <c r="EH102" s="187">
        <f t="shared" si="41"/>
        <v>5</v>
      </c>
      <c r="EI102" s="187">
        <f t="shared" si="42"/>
        <v>5</v>
      </c>
      <c r="EJ102" s="187">
        <v>10</v>
      </c>
      <c r="EK102" s="187">
        <f>Log!$AZ$18</f>
        <v>0</v>
      </c>
      <c r="EL102" s="187">
        <f>Log!$AZ$19</f>
        <v>16</v>
      </c>
      <c r="EM102" s="187">
        <f>Log!$AZ$20</f>
        <v>18.5</v>
      </c>
      <c r="EN102" s="187">
        <f>Log!$AZ$21</f>
        <v>25</v>
      </c>
      <c r="EO102" s="187">
        <f>Log!$AZ$22</f>
        <v>30</v>
      </c>
      <c r="EP102" s="187">
        <f>Log!$AZ$23</f>
        <v>35</v>
      </c>
      <c r="EQ102" s="187">
        <f>Log!$AZ$24</f>
        <v>40</v>
      </c>
      <c r="ES102" s="175" t="str">
        <f t="shared" si="43"/>
        <v/>
      </c>
      <c r="ET102" s="187" t="e">
        <f>IF(Log!AP112=0,#N/A,Log!Z112)</f>
        <v>#N/A</v>
      </c>
      <c r="EU102" s="187">
        <f t="shared" si="45"/>
        <v>54</v>
      </c>
      <c r="EV102" s="187">
        <f t="shared" si="46"/>
        <v>6</v>
      </c>
      <c r="EW102" s="187">
        <f t="shared" si="47"/>
        <v>5</v>
      </c>
      <c r="EX102" s="187">
        <f t="shared" si="48"/>
        <v>5</v>
      </c>
      <c r="EY102" s="187">
        <f t="shared" si="49"/>
        <v>4</v>
      </c>
      <c r="EZ102" s="187">
        <f t="shared" si="50"/>
        <v>4</v>
      </c>
      <c r="FA102" s="187">
        <v>24</v>
      </c>
      <c r="FB102" s="187">
        <f>Log!$BB$37</f>
        <v>54</v>
      </c>
      <c r="FC102" s="187">
        <f>Log!$BB$38</f>
        <v>60</v>
      </c>
      <c r="FD102" s="187">
        <f>Log!$BB$39</f>
        <v>65</v>
      </c>
      <c r="FE102" s="187">
        <f>Log!$BB$40</f>
        <v>70</v>
      </c>
      <c r="FF102" s="187">
        <f>Log!$BB$41</f>
        <v>74</v>
      </c>
      <c r="FG102" s="187">
        <f>Log!$BB$42</f>
        <v>78</v>
      </c>
      <c r="FH102" s="187">
        <f>Log!$BB$43</f>
        <v>84</v>
      </c>
    </row>
    <row r="103" spans="111:164">
      <c r="DG103" s="18">
        <f t="shared" si="44"/>
        <v>97</v>
      </c>
      <c r="DH103" s="175" t="str">
        <f>IF(ISBLANK(Log!H113),"",Log!H113)</f>
        <v/>
      </c>
      <c r="DI103" s="156" t="e">
        <f>IF(Log!AH113=0,#N/A,IF(Log!$G$6=Log!$AY$6,(Log!L113+(Log!M113/16)),Log!N113))</f>
        <v>#N/A</v>
      </c>
      <c r="DL103" s="175" t="str">
        <f t="shared" si="35"/>
        <v/>
      </c>
      <c r="DM103" s="155" t="e">
        <f>IF(Log!AJ113=0,#N/A,Log!T113)</f>
        <v>#N/A</v>
      </c>
      <c r="DN103" s="155">
        <f t="shared" si="51"/>
        <v>0.1</v>
      </c>
      <c r="DO103" s="155">
        <f t="shared" si="52"/>
        <v>0.03</v>
      </c>
      <c r="DP103" s="155">
        <f t="shared" si="53"/>
        <v>7.0000000000000007E-2</v>
      </c>
      <c r="DQ103" s="155">
        <f t="shared" si="54"/>
        <v>3.999999999999998E-2</v>
      </c>
      <c r="DR103" s="155">
        <f t="shared" si="55"/>
        <v>7.0000000000000007E-2</v>
      </c>
      <c r="DS103" s="155">
        <v>0.26</v>
      </c>
      <c r="DT103" s="155">
        <f>Log!$BB$28</f>
        <v>0</v>
      </c>
      <c r="DU103" s="155">
        <f>Log!$BB$29</f>
        <v>0.1</v>
      </c>
      <c r="DV103" s="155">
        <f>Log!$BB$30</f>
        <v>0.13</v>
      </c>
      <c r="DW103" s="155">
        <f>Log!$BB$31</f>
        <v>0.2</v>
      </c>
      <c r="DX103" s="155">
        <f>Log!$BB$32</f>
        <v>0.24</v>
      </c>
      <c r="DY103" s="155">
        <f>Log!$BB$33</f>
        <v>0.31</v>
      </c>
      <c r="EB103" s="175" t="str">
        <f t="shared" si="36"/>
        <v/>
      </c>
      <c r="EC103" s="183" t="e">
        <f>IF(Log!AM113=0,#N/A,Log!W113)</f>
        <v>#N/A</v>
      </c>
      <c r="ED103" s="187">
        <f t="shared" si="37"/>
        <v>16</v>
      </c>
      <c r="EE103" s="187">
        <f t="shared" si="38"/>
        <v>2.5</v>
      </c>
      <c r="EF103" s="187">
        <f t="shared" si="39"/>
        <v>6.5</v>
      </c>
      <c r="EG103" s="187">
        <f t="shared" si="40"/>
        <v>5</v>
      </c>
      <c r="EH103" s="187">
        <f t="shared" si="41"/>
        <v>5</v>
      </c>
      <c r="EI103" s="187">
        <f t="shared" si="42"/>
        <v>5</v>
      </c>
      <c r="EJ103" s="187">
        <v>10</v>
      </c>
      <c r="EK103" s="187">
        <f>Log!$AZ$18</f>
        <v>0</v>
      </c>
      <c r="EL103" s="187">
        <f>Log!$AZ$19</f>
        <v>16</v>
      </c>
      <c r="EM103" s="187">
        <f>Log!$AZ$20</f>
        <v>18.5</v>
      </c>
      <c r="EN103" s="187">
        <f>Log!$AZ$21</f>
        <v>25</v>
      </c>
      <c r="EO103" s="187">
        <f>Log!$AZ$22</f>
        <v>30</v>
      </c>
      <c r="EP103" s="187">
        <f>Log!$AZ$23</f>
        <v>35</v>
      </c>
      <c r="EQ103" s="187">
        <f>Log!$AZ$24</f>
        <v>40</v>
      </c>
      <c r="ES103" s="175" t="str">
        <f t="shared" si="43"/>
        <v/>
      </c>
      <c r="ET103" s="187" t="e">
        <f>IF(Log!AP113=0,#N/A,Log!Z113)</f>
        <v>#N/A</v>
      </c>
      <c r="EU103" s="187">
        <f t="shared" si="45"/>
        <v>54</v>
      </c>
      <c r="EV103" s="187">
        <f t="shared" si="46"/>
        <v>6</v>
      </c>
      <c r="EW103" s="187">
        <f t="shared" si="47"/>
        <v>5</v>
      </c>
      <c r="EX103" s="187">
        <f t="shared" si="48"/>
        <v>5</v>
      </c>
      <c r="EY103" s="187">
        <f t="shared" si="49"/>
        <v>4</v>
      </c>
      <c r="EZ103" s="187">
        <f t="shared" si="50"/>
        <v>4</v>
      </c>
      <c r="FA103" s="187">
        <v>24</v>
      </c>
      <c r="FB103" s="187">
        <f>Log!$BB$37</f>
        <v>54</v>
      </c>
      <c r="FC103" s="187">
        <f>Log!$BB$38</f>
        <v>60</v>
      </c>
      <c r="FD103" s="187">
        <f>Log!$BB$39</f>
        <v>65</v>
      </c>
      <c r="FE103" s="187">
        <f>Log!$BB$40</f>
        <v>70</v>
      </c>
      <c r="FF103" s="187">
        <f>Log!$BB$41</f>
        <v>74</v>
      </c>
      <c r="FG103" s="187">
        <f>Log!$BB$42</f>
        <v>78</v>
      </c>
      <c r="FH103" s="187">
        <f>Log!$BB$43</f>
        <v>84</v>
      </c>
    </row>
    <row r="104" spans="111:164">
      <c r="DG104" s="18">
        <f t="shared" si="44"/>
        <v>98</v>
      </c>
      <c r="DH104" s="175" t="str">
        <f>IF(ISBLANK(Log!H114),"",Log!H114)</f>
        <v/>
      </c>
      <c r="DI104" s="156" t="e">
        <f>IF(Log!AH114=0,#N/A,IF(Log!$G$6=Log!$AY$6,(Log!L114+(Log!M114/16)),Log!N114))</f>
        <v>#N/A</v>
      </c>
      <c r="DL104" s="175" t="str">
        <f t="shared" si="35"/>
        <v/>
      </c>
      <c r="DM104" s="155" t="e">
        <f>IF(Log!AJ114=0,#N/A,Log!T114)</f>
        <v>#N/A</v>
      </c>
      <c r="DN104" s="155">
        <f t="shared" si="51"/>
        <v>0.1</v>
      </c>
      <c r="DO104" s="155">
        <f t="shared" si="52"/>
        <v>0.03</v>
      </c>
      <c r="DP104" s="155">
        <f t="shared" si="53"/>
        <v>7.0000000000000007E-2</v>
      </c>
      <c r="DQ104" s="155">
        <f t="shared" si="54"/>
        <v>3.999999999999998E-2</v>
      </c>
      <c r="DR104" s="155">
        <f t="shared" si="55"/>
        <v>7.0000000000000007E-2</v>
      </c>
      <c r="DS104" s="155">
        <v>0.26</v>
      </c>
      <c r="DT104" s="155">
        <f>Log!$BB$28</f>
        <v>0</v>
      </c>
      <c r="DU104" s="155">
        <f>Log!$BB$29</f>
        <v>0.1</v>
      </c>
      <c r="DV104" s="155">
        <f>Log!$BB$30</f>
        <v>0.13</v>
      </c>
      <c r="DW104" s="155">
        <f>Log!$BB$31</f>
        <v>0.2</v>
      </c>
      <c r="DX104" s="155">
        <f>Log!$BB$32</f>
        <v>0.24</v>
      </c>
      <c r="DY104" s="155">
        <f>Log!$BB$33</f>
        <v>0.31</v>
      </c>
      <c r="EB104" s="175" t="str">
        <f t="shared" si="36"/>
        <v/>
      </c>
      <c r="EC104" s="183" t="e">
        <f>IF(Log!AM114=0,#N/A,Log!W114)</f>
        <v>#N/A</v>
      </c>
      <c r="ED104" s="187">
        <f t="shared" si="37"/>
        <v>16</v>
      </c>
      <c r="EE104" s="187">
        <f t="shared" si="38"/>
        <v>2.5</v>
      </c>
      <c r="EF104" s="187">
        <f t="shared" si="39"/>
        <v>6.5</v>
      </c>
      <c r="EG104" s="187">
        <f t="shared" si="40"/>
        <v>5</v>
      </c>
      <c r="EH104" s="187">
        <f t="shared" si="41"/>
        <v>5</v>
      </c>
      <c r="EI104" s="187">
        <f t="shared" si="42"/>
        <v>5</v>
      </c>
      <c r="EJ104" s="187">
        <v>10</v>
      </c>
      <c r="EK104" s="187">
        <f>Log!$AZ$18</f>
        <v>0</v>
      </c>
      <c r="EL104" s="187">
        <f>Log!$AZ$19</f>
        <v>16</v>
      </c>
      <c r="EM104" s="187">
        <f>Log!$AZ$20</f>
        <v>18.5</v>
      </c>
      <c r="EN104" s="187">
        <f>Log!$AZ$21</f>
        <v>25</v>
      </c>
      <c r="EO104" s="187">
        <f>Log!$AZ$22</f>
        <v>30</v>
      </c>
      <c r="EP104" s="187">
        <f>Log!$AZ$23</f>
        <v>35</v>
      </c>
      <c r="EQ104" s="187">
        <f>Log!$AZ$24</f>
        <v>40</v>
      </c>
      <c r="ES104" s="175" t="str">
        <f t="shared" si="43"/>
        <v/>
      </c>
      <c r="ET104" s="187" t="e">
        <f>IF(Log!AP114=0,#N/A,Log!Z114)</f>
        <v>#N/A</v>
      </c>
      <c r="EU104" s="187">
        <f t="shared" si="45"/>
        <v>54</v>
      </c>
      <c r="EV104" s="187">
        <f t="shared" si="46"/>
        <v>6</v>
      </c>
      <c r="EW104" s="187">
        <f t="shared" si="47"/>
        <v>5</v>
      </c>
      <c r="EX104" s="187">
        <f t="shared" si="48"/>
        <v>5</v>
      </c>
      <c r="EY104" s="187">
        <f t="shared" si="49"/>
        <v>4</v>
      </c>
      <c r="EZ104" s="187">
        <f t="shared" si="50"/>
        <v>4</v>
      </c>
      <c r="FA104" s="187">
        <v>24</v>
      </c>
      <c r="FB104" s="187">
        <f>Log!$BB$37</f>
        <v>54</v>
      </c>
      <c r="FC104" s="187">
        <f>Log!$BB$38</f>
        <v>60</v>
      </c>
      <c r="FD104" s="187">
        <f>Log!$BB$39</f>
        <v>65</v>
      </c>
      <c r="FE104" s="187">
        <f>Log!$BB$40</f>
        <v>70</v>
      </c>
      <c r="FF104" s="187">
        <f>Log!$BB$41</f>
        <v>74</v>
      </c>
      <c r="FG104" s="187">
        <f>Log!$BB$42</f>
        <v>78</v>
      </c>
      <c r="FH104" s="187">
        <f>Log!$BB$43</f>
        <v>84</v>
      </c>
    </row>
    <row r="105" spans="111:164">
      <c r="DG105" s="18">
        <f t="shared" si="44"/>
        <v>99</v>
      </c>
      <c r="DH105" s="175" t="str">
        <f>IF(ISBLANK(Log!H115),"",Log!H115)</f>
        <v/>
      </c>
      <c r="DI105" s="156" t="e">
        <f>IF(Log!AH115=0,#N/A,IF(Log!$G$6=Log!$AY$6,(Log!L115+(Log!M115/16)),Log!N115))</f>
        <v>#N/A</v>
      </c>
      <c r="DL105" s="175" t="str">
        <f t="shared" si="35"/>
        <v/>
      </c>
      <c r="DM105" s="155" t="e">
        <f>IF(Log!AJ115=0,#N/A,Log!T115)</f>
        <v>#N/A</v>
      </c>
      <c r="DN105" s="155">
        <f t="shared" si="51"/>
        <v>0.1</v>
      </c>
      <c r="DO105" s="155">
        <f t="shared" si="52"/>
        <v>0.03</v>
      </c>
      <c r="DP105" s="155">
        <f t="shared" si="53"/>
        <v>7.0000000000000007E-2</v>
      </c>
      <c r="DQ105" s="155">
        <f t="shared" si="54"/>
        <v>3.999999999999998E-2</v>
      </c>
      <c r="DR105" s="155">
        <f t="shared" si="55"/>
        <v>7.0000000000000007E-2</v>
      </c>
      <c r="DS105" s="155">
        <v>0.26</v>
      </c>
      <c r="DT105" s="155">
        <f>Log!$BB$28</f>
        <v>0</v>
      </c>
      <c r="DU105" s="155">
        <f>Log!$BB$29</f>
        <v>0.1</v>
      </c>
      <c r="DV105" s="155">
        <f>Log!$BB$30</f>
        <v>0.13</v>
      </c>
      <c r="DW105" s="155">
        <f>Log!$BB$31</f>
        <v>0.2</v>
      </c>
      <c r="DX105" s="155">
        <f>Log!$BB$32</f>
        <v>0.24</v>
      </c>
      <c r="DY105" s="155">
        <f>Log!$BB$33</f>
        <v>0.31</v>
      </c>
      <c r="EB105" s="175" t="str">
        <f t="shared" si="36"/>
        <v/>
      </c>
      <c r="EC105" s="183" t="e">
        <f>IF(Log!AM115=0,#N/A,Log!W115)</f>
        <v>#N/A</v>
      </c>
      <c r="ED105" s="187">
        <f t="shared" si="37"/>
        <v>16</v>
      </c>
      <c r="EE105" s="187">
        <f t="shared" si="38"/>
        <v>2.5</v>
      </c>
      <c r="EF105" s="187">
        <f t="shared" si="39"/>
        <v>6.5</v>
      </c>
      <c r="EG105" s="187">
        <f t="shared" si="40"/>
        <v>5</v>
      </c>
      <c r="EH105" s="187">
        <f t="shared" si="41"/>
        <v>5</v>
      </c>
      <c r="EI105" s="187">
        <f t="shared" si="42"/>
        <v>5</v>
      </c>
      <c r="EJ105" s="187">
        <v>10</v>
      </c>
      <c r="EK105" s="187">
        <f>Log!$AZ$18</f>
        <v>0</v>
      </c>
      <c r="EL105" s="187">
        <f>Log!$AZ$19</f>
        <v>16</v>
      </c>
      <c r="EM105" s="187">
        <f>Log!$AZ$20</f>
        <v>18.5</v>
      </c>
      <c r="EN105" s="187">
        <f>Log!$AZ$21</f>
        <v>25</v>
      </c>
      <c r="EO105" s="187">
        <f>Log!$AZ$22</f>
        <v>30</v>
      </c>
      <c r="EP105" s="187">
        <f>Log!$AZ$23</f>
        <v>35</v>
      </c>
      <c r="EQ105" s="187">
        <f>Log!$AZ$24</f>
        <v>40</v>
      </c>
      <c r="ES105" s="175" t="str">
        <f t="shared" si="43"/>
        <v/>
      </c>
      <c r="ET105" s="187" t="e">
        <f>IF(Log!AP115=0,#N/A,Log!Z115)</f>
        <v>#N/A</v>
      </c>
      <c r="EU105" s="187">
        <f t="shared" si="45"/>
        <v>54</v>
      </c>
      <c r="EV105" s="187">
        <f t="shared" si="46"/>
        <v>6</v>
      </c>
      <c r="EW105" s="187">
        <f t="shared" si="47"/>
        <v>5</v>
      </c>
      <c r="EX105" s="187">
        <f t="shared" si="48"/>
        <v>5</v>
      </c>
      <c r="EY105" s="187">
        <f t="shared" si="49"/>
        <v>4</v>
      </c>
      <c r="EZ105" s="187">
        <f t="shared" si="50"/>
        <v>4</v>
      </c>
      <c r="FA105" s="187">
        <v>24</v>
      </c>
      <c r="FB105" s="187">
        <f>Log!$BB$37</f>
        <v>54</v>
      </c>
      <c r="FC105" s="187">
        <f>Log!$BB$38</f>
        <v>60</v>
      </c>
      <c r="FD105" s="187">
        <f>Log!$BB$39</f>
        <v>65</v>
      </c>
      <c r="FE105" s="187">
        <f>Log!$BB$40</f>
        <v>70</v>
      </c>
      <c r="FF105" s="187">
        <f>Log!$BB$41</f>
        <v>74</v>
      </c>
      <c r="FG105" s="187">
        <f>Log!$BB$42</f>
        <v>78</v>
      </c>
      <c r="FH105" s="187">
        <f>Log!$BB$43</f>
        <v>84</v>
      </c>
    </row>
    <row r="106" spans="111:164">
      <c r="DG106" s="18">
        <f t="shared" si="44"/>
        <v>100</v>
      </c>
      <c r="DH106" s="175" t="str">
        <f>IF(ISBLANK(Log!H116),"",Log!H116)</f>
        <v/>
      </c>
      <c r="DI106" s="156" t="e">
        <f>IF(Log!AH116=0,#N/A,IF(Log!$G$6=Log!$AY$6,(Log!L116+(Log!M116/16)),Log!N116))</f>
        <v>#N/A</v>
      </c>
      <c r="DL106" s="175" t="str">
        <f t="shared" si="35"/>
        <v/>
      </c>
      <c r="DM106" s="155" t="e">
        <f>IF(Log!AJ116=0,#N/A,Log!T116)</f>
        <v>#N/A</v>
      </c>
      <c r="DN106" s="155">
        <f t="shared" si="51"/>
        <v>0.1</v>
      </c>
      <c r="DO106" s="155">
        <f t="shared" si="52"/>
        <v>0.03</v>
      </c>
      <c r="DP106" s="155">
        <f t="shared" si="53"/>
        <v>7.0000000000000007E-2</v>
      </c>
      <c r="DQ106" s="155">
        <f t="shared" si="54"/>
        <v>3.999999999999998E-2</v>
      </c>
      <c r="DR106" s="155">
        <f t="shared" si="55"/>
        <v>7.0000000000000007E-2</v>
      </c>
      <c r="DS106" s="155">
        <v>0.26</v>
      </c>
      <c r="DT106" s="155">
        <f>Log!$BB$28</f>
        <v>0</v>
      </c>
      <c r="DU106" s="155">
        <f>Log!$BB$29</f>
        <v>0.1</v>
      </c>
      <c r="DV106" s="155">
        <f>Log!$BB$30</f>
        <v>0.13</v>
      </c>
      <c r="DW106" s="155">
        <f>Log!$BB$31</f>
        <v>0.2</v>
      </c>
      <c r="DX106" s="155">
        <f>Log!$BB$32</f>
        <v>0.24</v>
      </c>
      <c r="DY106" s="155">
        <f>Log!$BB$33</f>
        <v>0.31</v>
      </c>
      <c r="EB106" s="175" t="str">
        <f t="shared" si="36"/>
        <v/>
      </c>
      <c r="EC106" s="183" t="e">
        <f>IF(Log!AM116=0,#N/A,Log!W116)</f>
        <v>#N/A</v>
      </c>
      <c r="ED106" s="187">
        <f t="shared" si="37"/>
        <v>16</v>
      </c>
      <c r="EE106" s="187">
        <f t="shared" si="38"/>
        <v>2.5</v>
      </c>
      <c r="EF106" s="187">
        <f t="shared" si="39"/>
        <v>6.5</v>
      </c>
      <c r="EG106" s="187">
        <f t="shared" si="40"/>
        <v>5</v>
      </c>
      <c r="EH106" s="187">
        <f t="shared" si="41"/>
        <v>5</v>
      </c>
      <c r="EI106" s="187">
        <f t="shared" si="42"/>
        <v>5</v>
      </c>
      <c r="EJ106" s="187">
        <v>10</v>
      </c>
      <c r="EK106" s="187">
        <f>Log!$AZ$18</f>
        <v>0</v>
      </c>
      <c r="EL106" s="187">
        <f>Log!$AZ$19</f>
        <v>16</v>
      </c>
      <c r="EM106" s="187">
        <f>Log!$AZ$20</f>
        <v>18.5</v>
      </c>
      <c r="EN106" s="187">
        <f>Log!$AZ$21</f>
        <v>25</v>
      </c>
      <c r="EO106" s="187">
        <f>Log!$AZ$22</f>
        <v>30</v>
      </c>
      <c r="EP106" s="187">
        <f>Log!$AZ$23</f>
        <v>35</v>
      </c>
      <c r="EQ106" s="187">
        <f>Log!$AZ$24</f>
        <v>40</v>
      </c>
      <c r="ES106" s="175" t="str">
        <f t="shared" si="43"/>
        <v/>
      </c>
      <c r="ET106" s="187" t="e">
        <f>IF(Log!AP116=0,#N/A,Log!Z116)</f>
        <v>#N/A</v>
      </c>
      <c r="EU106" s="187">
        <f t="shared" si="45"/>
        <v>54</v>
      </c>
      <c r="EV106" s="187">
        <f t="shared" si="46"/>
        <v>6</v>
      </c>
      <c r="EW106" s="187">
        <f t="shared" si="47"/>
        <v>5</v>
      </c>
      <c r="EX106" s="187">
        <f t="shared" si="48"/>
        <v>5</v>
      </c>
      <c r="EY106" s="187">
        <f t="shared" si="49"/>
        <v>4</v>
      </c>
      <c r="EZ106" s="187">
        <f t="shared" si="50"/>
        <v>4</v>
      </c>
      <c r="FA106" s="187">
        <v>24</v>
      </c>
      <c r="FB106" s="187">
        <f>Log!$BB$37</f>
        <v>54</v>
      </c>
      <c r="FC106" s="187">
        <f>Log!$BB$38</f>
        <v>60</v>
      </c>
      <c r="FD106" s="187">
        <f>Log!$BB$39</f>
        <v>65</v>
      </c>
      <c r="FE106" s="187">
        <f>Log!$BB$40</f>
        <v>70</v>
      </c>
      <c r="FF106" s="187">
        <f>Log!$BB$41</f>
        <v>74</v>
      </c>
      <c r="FG106" s="187">
        <f>Log!$BB$42</f>
        <v>78</v>
      </c>
      <c r="FH106" s="187">
        <f>Log!$BB$43</f>
        <v>84</v>
      </c>
    </row>
  </sheetData>
  <mergeCells count="4">
    <mergeCell ref="DH5:DI5"/>
    <mergeCell ref="DL5:DY5"/>
    <mergeCell ref="EB5:EQ5"/>
    <mergeCell ref="ES5:F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Log</vt:lpstr>
      <vt:lpstr>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dcterms:created xsi:type="dcterms:W3CDTF">2011-11-01T17:57:05Z</dcterms:created>
  <dcterms:modified xsi:type="dcterms:W3CDTF">2011-11-12T04:22:24Z</dcterms:modified>
</cp:coreProperties>
</file>